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D:\Доки\На сайт\Линцова\13.05.2021\"/>
    </mc:Choice>
  </mc:AlternateContent>
  <bookViews>
    <workbookView xWindow="2100" yWindow="300" windowWidth="13665" windowHeight="7950" tabRatio="948" firstSheet="4" activeTab="4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2.13" sheetId="622" r:id="rId8"/>
    <sheet name="Форма 2.13" sheetId="608" r:id="rId9"/>
    <sheet name="Форма 1.0.1 | Форма 2.14.1" sheetId="627" r:id="rId10"/>
    <sheet name="Форма 2.14.1" sheetId="610" r:id="rId11"/>
    <sheet name="Форма 1.0.1 | Т-тех" sheetId="613" state="veryHidden" r:id="rId12"/>
    <sheet name="Форма 2.14.2 | Т-тех" sheetId="530" state="veryHidden" r:id="rId13"/>
    <sheet name="Форма 1.0.1 | Т-транс" sheetId="614" state="veryHidden" r:id="rId14"/>
    <sheet name="Форма 2.14.2 | Т-транс" sheetId="567" state="veryHidden" r:id="rId15"/>
    <sheet name="Форма 1.0.1 | Т-подвоз" sheetId="615" state="veryHidden" r:id="rId16"/>
    <sheet name="Форма 2.14.2 | Т-подвоз" sheetId="559" state="veryHidden" r:id="rId17"/>
    <sheet name="Форма 1.0.1 | Т-пит" sheetId="616" r:id="rId18"/>
    <sheet name="Форма 2.14.2 | Т-пит" sheetId="560" r:id="rId19"/>
    <sheet name="Форма 1.0.1 | Т-подкл(инд)" sheetId="617" state="veryHidden" r:id="rId20"/>
    <sheet name="Форма 2.14.3 | Т-подкл(инд)" sheetId="598" state="veryHidden" r:id="rId21"/>
    <sheet name="Форма 1.0.1 | Т-подкл" sheetId="618" state="veryHidden" r:id="rId22"/>
    <sheet name="Форма 2.14.3 | Т-подкл" sheetId="566" state="veryHidden" r:id="rId23"/>
    <sheet name="Форма 1.0.2" sheetId="550" state="veryHidden" r:id="rId24"/>
    <sheet name="Сведения об изменении" sheetId="568" state="veryHidden" r:id="rId25"/>
    <sheet name="Комментарии" sheetId="431" r:id="rId26"/>
    <sheet name="Проверка" sheetId="546" r:id="rId27"/>
    <sheet name="modListTempFilter" sheetId="620" state="veryHidden" r:id="rId28"/>
    <sheet name="modCheckCyan" sheetId="612" state="veryHidden" r:id="rId29"/>
    <sheet name="REESTR_LINK" sheetId="602" state="veryHidden" r:id="rId30"/>
    <sheet name="REESTR_DS" sheetId="603" state="veryHidden" r:id="rId31"/>
    <sheet name="modHTTP" sheetId="604" state="veryHidden" r:id="rId32"/>
    <sheet name="modfrmRezimChoose" sheetId="609" state="veryHidden" r:id="rId33"/>
    <sheet name="modSheetMain" sheetId="599" state="veryHidden" r:id="rId34"/>
    <sheet name="REESTR_VT" sheetId="577" state="veryHidden" r:id="rId35"/>
    <sheet name="REESTR_VED" sheetId="579" state="veryHidden" r:id="rId36"/>
    <sheet name="modfrmReestrObj" sheetId="570" state="veryHidden" r:id="rId37"/>
    <sheet name="AllSheetsInThisWorkbook" sheetId="389" state="veryHidden" r:id="rId38"/>
    <sheet name="et_union_vert" sheetId="521" state="veryHidden" r:id="rId39"/>
    <sheet name="modInstruction" sheetId="605" state="veryHidden" r:id="rId40"/>
    <sheet name="modRegion" sheetId="528" state="veryHidden" r:id="rId41"/>
    <sheet name="modReestr" sheetId="433" state="veryHidden" r:id="rId42"/>
    <sheet name="modfrmReestr" sheetId="434" state="veryHidden" r:id="rId43"/>
    <sheet name="modUpdTemplMain" sheetId="424" state="veryHidden" r:id="rId44"/>
    <sheet name="REESTR_ORG" sheetId="390" state="veryHidden" r:id="rId45"/>
    <sheet name="modClassifierValidate" sheetId="400" state="veryHidden" r:id="rId46"/>
    <sheet name="modHyp" sheetId="398" state="veryHidden" r:id="rId47"/>
    <sheet name="modServiceModule" sheetId="594" state="veryHidden" r:id="rId48"/>
    <sheet name="modList00" sheetId="498" state="veryHidden" r:id="rId49"/>
    <sheet name="modList01" sheetId="551" state="veryHidden" r:id="rId50"/>
    <sheet name="modList02" sheetId="504" state="veryHidden" r:id="rId51"/>
    <sheet name="modList03" sheetId="549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et_union_hor" sheetId="471" state="veryHidden" r:id="rId56"/>
    <sheet name="modInfo" sheetId="513" state="veryHidden" r:id="rId57"/>
    <sheet name="modList05" sheetId="619" state="veryHidden" r:id="rId58"/>
    <sheet name="modList06" sheetId="553" state="veryHidden" r:id="rId59"/>
    <sheet name="modList07" sheetId="569" state="veryHidden" r:id="rId60"/>
    <sheet name="modList13" sheetId="539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6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2.14.2 | Т-тех'!$M$28</definedName>
    <definedName name="add_CT_10">'Форма 2.14.3 | Т-подкл'!$M$28</definedName>
    <definedName name="add_CT_2">'Форма 2.14.2 | Т-транс'!$M$28</definedName>
    <definedName name="add_CT_3">'Форма 2.14.2 | Т-подвоз'!$M$28</definedName>
    <definedName name="add_CT_9">'Форма 2.14.3 | Т-подкл(инд)'!$M$28</definedName>
    <definedName name="add_MO_1">'Форма 2.14.2 | Т-тех'!$M$29</definedName>
    <definedName name="add_MO_10">'Форма 2.14.3 | Т-подкл'!$M$29</definedName>
    <definedName name="add_MO_2">'Форма 2.14.2 | Т-транс'!$M$29</definedName>
    <definedName name="add_MO_3">'Форма 2.14.2 | Т-подвоз'!$M$29</definedName>
    <definedName name="add_MO_9">'Форма 2.14.3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2.14.2 | Т-тех'!$M$30</definedName>
    <definedName name="add_Rate_10">'Форма 2.14.3 | Т-подкл'!$M$30</definedName>
    <definedName name="add_Rate_2">'Форма 2.14.2 | Т-транс'!$M$30</definedName>
    <definedName name="add_Rate_3">'Форма 2.14.2 | Т-подвоз'!$M$30</definedName>
    <definedName name="add_Rate_9">'Форма 2.14.3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Т-пит'!$M$31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2.14.2 | Т-тех'!$M$18:$W$30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2">'Форма 2.14.2 | Т-транс'!$M$18:$W$30</definedName>
    <definedName name="checkCell_List06_2_double_date">'Форма 2.14.2 | Т-транс'!$X$18:$X$30</definedName>
    <definedName name="checkCell_List06_2_unique_t">'Форма 2.14.2 | Т-транс'!$M$18:$M$30</definedName>
    <definedName name="checkCell_List06_2_unique_t1">'Форма 2.14.2 | Т-транс'!$Y$18:$Y$30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Т-пит'!$M$18:$AD$31</definedName>
    <definedName name="checkCell_List06_4_double_date">'Форма 2.14.2 | Т-пит'!$AE$18:$AE$31</definedName>
    <definedName name="checkCell_List06_4_unique_t">'Форма 2.14.2 | Т-пит'!$M$18:$M$31</definedName>
    <definedName name="checkCell_List06_4_unique_t1">'Форма 2.14.2 | Т-пит'!$AF$18:$AF$31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2.13'!$F$7:$I$13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Cells_List14_1">'Форма 2.14.1'!$D$14:$L$32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2.13'!$F$10:$H$14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3_FormulaVD">'Форма 1.0.1 | Т-подвоз'!$H$9</definedName>
    <definedName name="et_List05_4">et_union_hor!$291:$299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et_union_hor!$O$77:$AC$81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et_union_hor!$AC$77:$AC$88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REESTR_MO!$A$2:$D$64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Т-транс'!$O$18:$O$30</definedName>
    <definedName name="List06_2_MC2">'Форма 2.14.2 | Т-транс'!$V$18:$V$30</definedName>
    <definedName name="List06_2_note">'Форма 2.14.2 | Т-транс'!$W$18:$W$30</definedName>
    <definedName name="List06_2_Period">'Форма 2.14.2 | Т-транс'!$O$18:$U$30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Т-пит'!$AC$18:$AC$31</definedName>
    <definedName name="List06_4_note">'Форма 2.14.2 | Т-пит'!$AD$18:$AD$31</definedName>
    <definedName name="List06_4_Period">'Форма 2.14.2 | Т-пит'!$O$18:$U$31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2.14.1'!$H$22:$I$32</definedName>
    <definedName name="List14_1_DPR">'Форма 2.14.1'!$K$20</definedName>
    <definedName name="List14_1_flagIPR">'Форма 2.14.1'!$J$15</definedName>
    <definedName name="List14_1_GroundMaterials_1">'Форма 2.14.1'!$K$15:$K$32</definedName>
    <definedName name="List14_1_hypIPR">'Форма 2.14.1'!$K$15</definedName>
    <definedName name="List14_1_method">'Форма 2.14.1'!$J$17:$J$18</definedName>
    <definedName name="List14_1_note">'Форма 2.14.1'!$L$14:$L$32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2.14.2 | Т-тех'!$I$18:$K$30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2_1">'Форма 2.14.2 | Т-транс'!$I$18:$K$30</definedName>
    <definedName name="pDel_List06_3_1">'Форма 2.14.2 | Т-подвоз'!$I$18:$K$30</definedName>
    <definedName name="pDel_List06_4_1">'Форма 2.14.2 | Т-пит'!$I$18:$K$32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2.14.1'!$C$22:$C$23</definedName>
    <definedName name="pDel_List14_1_2_2">'Форма 2.14.1'!$G$22:$G$23</definedName>
    <definedName name="pDel_List14_1_3">'Форма 2.14.1'!$C$25:$C$26</definedName>
    <definedName name="pDel_List14_1_3_2">'Форма 2.14.1'!$G$25:$G$26</definedName>
    <definedName name="pDel_List14_1_4">'Форма 2.14.1'!$C$28:$C$29</definedName>
    <definedName name="pDel_List14_1_4_2">'Форма 2.14.1'!$G$28:$G$29</definedName>
    <definedName name="pDel_List14_1_5">'Форма 2.14.1'!$C$31:$C$32</definedName>
    <definedName name="pDel_List14_1_5_2">'Форма 2.14.1'!$G$31:$G$32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2.14.2 | Т-тех'!$V$14:$V$30</definedName>
    <definedName name="pIns_List06_10_Period">'Форма 2.14.3 | Т-подкл'!$AK$15:$AK$30</definedName>
    <definedName name="pIns_List06_2_Period">'Форма 2.14.2 | Т-транс'!$V$14:$V$30</definedName>
    <definedName name="pIns_List06_3_Period">'Форма 2.14.2 | Т-подвоз'!$V$14:$V$30</definedName>
    <definedName name="pIns_List06_4_Period">'Форма 2.14.2 | Т-пит'!$AC$18:$AC$31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TEHSHEET!$F$2:$F$5</definedName>
    <definedName name="REESTR_LINK_RANGE">REESTR_LINK!$A$2:$C$3</definedName>
    <definedName name="REESTR_ORG_RANGE">REESTR_ORG!$A$2:$J$610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2.14.2 | Т-тех'!$M$23</definedName>
    <definedName name="vid_teplnos_10">et_union_hor!$M$137</definedName>
    <definedName name="vid_teplnos_11">'Форма 2.14.2 | Т-пит'!$M$23</definedName>
    <definedName name="vid_teplnos_12">et_union_hor!$M$82</definedName>
    <definedName name="vid_teplnos_2">'Форма 2.14.2 | Т-транс'!$M$23</definedName>
    <definedName name="vid_teplnos_3">'Форма 2.14.2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52511"/>
</workbook>
</file>

<file path=xl/calcChain.xml><?xml version="1.0" encoding="utf-8"?>
<calcChain xmlns="http://schemas.openxmlformats.org/spreadsheetml/2006/main">
  <c r="M8" i="560" l="1"/>
  <c r="O8" i="560"/>
  <c r="M9" i="560"/>
  <c r="O9" i="560"/>
  <c r="O17" i="560"/>
  <c r="P17" i="560" s="1"/>
  <c r="Q17" i="560" s="1"/>
  <c r="R17" i="560" s="1"/>
  <c r="S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O18" i="560"/>
  <c r="AG23" i="560"/>
  <c r="Q24" i="560"/>
  <c r="X24" i="560"/>
  <c r="AG27" i="560"/>
  <c r="Q28" i="560"/>
  <c r="X28" i="56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X83" i="471"/>
  <c r="L27" i="560"/>
  <c r="L22" i="560"/>
  <c r="AE23" i="560"/>
  <c r="L18" i="560"/>
  <c r="L26" i="560"/>
  <c r="AE27" i="560"/>
  <c r="AF22" i="560"/>
  <c r="L19" i="560"/>
  <c r="L23" i="560"/>
  <c r="AF26" i="560"/>
  <c r="L20" i="560"/>
  <c r="L21" i="560"/>
  <c r="H12" i="627" l="1"/>
  <c r="H11" i="627"/>
  <c r="H9" i="627"/>
  <c r="H8" i="627"/>
  <c r="H7" i="627"/>
  <c r="H12" i="622"/>
  <c r="H9" i="622"/>
  <c r="H8" i="622"/>
  <c r="F31" i="610"/>
  <c r="E31" i="610"/>
  <c r="F28" i="610"/>
  <c r="E28" i="610"/>
  <c r="F25" i="610"/>
  <c r="E25" i="610"/>
  <c r="F22" i="610"/>
  <c r="E22" i="610"/>
  <c r="F17" i="610"/>
  <c r="E17" i="610"/>
  <c r="H13" i="616"/>
  <c r="H12" i="616"/>
  <c r="H9" i="616"/>
  <c r="H8" i="616"/>
  <c r="R14" i="601"/>
  <c r="H13" i="627" s="1"/>
  <c r="R13" i="601"/>
  <c r="R12" i="601"/>
  <c r="P12" i="601"/>
  <c r="F9" i="627"/>
  <c r="M14" i="601"/>
  <c r="M13" i="601"/>
  <c r="F12" i="627"/>
  <c r="F13" i="627"/>
  <c r="F11" i="627"/>
  <c r="F8" i="627"/>
  <c r="F10" i="627"/>
  <c r="M12" i="601"/>
  <c r="B3" i="525"/>
  <c r="B2" i="525"/>
  <c r="H13" i="622" l="1"/>
  <c r="N9" i="566"/>
  <c r="M9" i="566"/>
  <c r="N8" i="566"/>
  <c r="M8" i="566"/>
  <c r="N9" i="598"/>
  <c r="M9" i="598"/>
  <c r="N8" i="598"/>
  <c r="M8" i="598"/>
  <c r="O9" i="559"/>
  <c r="M9" i="559"/>
  <c r="O8" i="559"/>
  <c r="M8" i="559"/>
  <c r="O9" i="567"/>
  <c r="M9" i="567"/>
  <c r="O8" i="567"/>
  <c r="M8" i="567"/>
  <c r="O9" i="530"/>
  <c r="M9" i="530"/>
  <c r="O8" i="530"/>
  <c r="M8" i="530"/>
  <c r="F8" i="610"/>
  <c r="E8" i="610"/>
  <c r="F7" i="610"/>
  <c r="E7" i="610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AG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F9" i="615"/>
  <c r="L21" i="530"/>
  <c r="E2" i="437"/>
  <c r="F10" i="616"/>
  <c r="F8" i="615"/>
  <c r="X23" i="530"/>
  <c r="L21" i="559"/>
  <c r="L21" i="598"/>
  <c r="F8" i="618"/>
  <c r="L21" i="566"/>
  <c r="Y22" i="567"/>
  <c r="F10" i="615"/>
  <c r="F11" i="618"/>
  <c r="F294" i="471"/>
  <c r="X120" i="471"/>
  <c r="L181" i="471"/>
  <c r="L66" i="471"/>
  <c r="L62" i="471"/>
  <c r="Y33" i="471"/>
  <c r="M254" i="471"/>
  <c r="AC100" i="471"/>
  <c r="Y136" i="471"/>
  <c r="L77" i="471"/>
  <c r="L23" i="559"/>
  <c r="L18" i="530"/>
  <c r="Y119" i="471"/>
  <c r="M249" i="471"/>
  <c r="AM184" i="471"/>
  <c r="L31" i="471"/>
  <c r="F292" i="471"/>
  <c r="Y153" i="471"/>
  <c r="L79" i="471"/>
  <c r="F13" i="622"/>
  <c r="L22" i="559"/>
  <c r="L22" i="598"/>
  <c r="F13" i="614"/>
  <c r="L20" i="559"/>
  <c r="F8" i="617"/>
  <c r="L20" i="566"/>
  <c r="L19" i="530"/>
  <c r="L22" i="566"/>
  <c r="E3" i="437"/>
  <c r="F8" i="616"/>
  <c r="L29" i="471"/>
  <c r="AD97" i="471"/>
  <c r="L168" i="471"/>
  <c r="X137" i="471"/>
  <c r="X154" i="471"/>
  <c r="F293" i="471"/>
  <c r="L19" i="566"/>
  <c r="L166" i="471"/>
  <c r="X50" i="471"/>
  <c r="Y22" i="559"/>
  <c r="F12" i="618"/>
  <c r="L23" i="530"/>
  <c r="F12" i="617"/>
  <c r="L46" i="471"/>
  <c r="L184" i="471"/>
  <c r="M259" i="471"/>
  <c r="F10" i="617"/>
  <c r="F10" i="618"/>
  <c r="F13" i="618"/>
  <c r="L22" i="530"/>
  <c r="F8" i="622"/>
  <c r="L20" i="598"/>
  <c r="F11" i="617"/>
  <c r="F11" i="615"/>
  <c r="L19" i="598"/>
  <c r="L19" i="559"/>
  <c r="F9" i="622"/>
  <c r="F10" i="622"/>
  <c r="L23" i="567"/>
  <c r="L47" i="471"/>
  <c r="L78" i="471"/>
  <c r="X34" i="471"/>
  <c r="L65" i="471"/>
  <c r="L50" i="471"/>
  <c r="L182" i="471"/>
  <c r="AC98" i="471"/>
  <c r="L63" i="471"/>
  <c r="F295" i="471"/>
  <c r="L45" i="471"/>
  <c r="L20" i="567"/>
  <c r="L20" i="530"/>
  <c r="F12" i="615"/>
  <c r="F9" i="613"/>
  <c r="L49" i="471"/>
  <c r="L30" i="471"/>
  <c r="L80" i="471"/>
  <c r="F13" i="615"/>
  <c r="F10" i="613"/>
  <c r="X23" i="567"/>
  <c r="X23" i="559"/>
  <c r="F13" i="613"/>
  <c r="L64" i="471"/>
  <c r="AF81" i="471"/>
  <c r="L183" i="471"/>
  <c r="L34" i="471"/>
  <c r="F8" i="613"/>
  <c r="F11" i="613"/>
  <c r="F13" i="617"/>
  <c r="F13" i="616"/>
  <c r="F12" i="614"/>
  <c r="F9" i="617"/>
  <c r="F12" i="616"/>
  <c r="F11" i="616"/>
  <c r="Y22" i="530"/>
  <c r="L18" i="567"/>
  <c r="F12" i="613"/>
  <c r="F11" i="614"/>
  <c r="F9" i="618"/>
  <c r="F291" i="471"/>
  <c r="Y49" i="471"/>
  <c r="L169" i="471"/>
  <c r="L32" i="471"/>
  <c r="AE82" i="471"/>
  <c r="L61" i="471"/>
  <c r="Y65" i="471"/>
  <c r="AN169" i="471"/>
  <c r="L167" i="471"/>
  <c r="F296" i="471"/>
  <c r="F9" i="616"/>
  <c r="L21" i="567"/>
  <c r="L22" i="567"/>
  <c r="F11" i="622"/>
  <c r="AN22" i="598"/>
  <c r="F9" i="614"/>
  <c r="F8" i="614"/>
  <c r="F10" i="614"/>
  <c r="L82" i="471"/>
  <c r="L48" i="471"/>
  <c r="F12" i="622"/>
  <c r="L19" i="567"/>
  <c r="L18" i="559"/>
  <c r="AM22" i="566"/>
  <c r="L81" i="471"/>
  <c r="L33" i="471"/>
  <c r="X66" i="471"/>
</calcChain>
</file>

<file path=xl/sharedStrings.xml><?xml version="1.0" encoding="utf-8"?>
<sst xmlns="http://schemas.openxmlformats.org/spreadsheetml/2006/main" count="6477" uniqueCount="3156">
  <si>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</si>
  <si>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</si>
  <si>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</si>
  <si>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</si>
  <si>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</si>
  <si>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</si>
  <si>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</si>
  <si>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</si>
  <si>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</si>
  <si>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</si>
  <si>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</si>
  <si>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</si>
  <si>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</si>
  <si>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</si>
  <si>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</si>
  <si>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</si>
  <si>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</si>
  <si>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</si>
  <si>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</si>
  <si>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</si>
  <si>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</si>
  <si>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</si>
  <si>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</si>
  <si>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</si>
  <si>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</si>
  <si>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</si>
  <si>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</si>
  <si>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</si>
  <si>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</si>
  <si>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</si>
  <si>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</si>
  <si>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</si>
  <si>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</si>
  <si>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</si>
  <si>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</si>
  <si>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</si>
  <si>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</si>
  <si>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</si>
  <si>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</si>
  <si>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</si>
  <si>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</si>
  <si>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</si>
  <si>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</si>
  <si>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</si>
  <si>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</si>
  <si>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</si>
  <si>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</si>
  <si>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</si>
  <si>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</si>
  <si>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</si>
  <si>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</si>
  <si>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</si>
  <si>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</si>
  <si>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</si>
  <si>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</si>
  <si>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</si>
  <si>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</si>
  <si>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</si>
  <si>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</si>
  <si>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</si>
  <si>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</si>
  <si>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</si>
  <si>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</si>
  <si>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</si>
  <si>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</si>
  <si>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</si>
  <si>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</si>
  <si>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</si>
  <si>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</si>
  <si>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</si>
  <si>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</si>
  <si>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</si>
  <si>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</si>
  <si>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</si>
  <si>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</si>
  <si>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</si>
  <si>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</si>
  <si>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</si>
  <si>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</si>
  <si>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</si>
  <si>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</si>
  <si>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</si>
  <si>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</si>
  <si>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</si>
  <si>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</si>
  <si>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</si>
  <si>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</si>
  <si>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</si>
  <si>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</si>
  <si>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</si>
  <si>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</si>
  <si>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</si>
  <si>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</si>
  <si>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</si>
  <si>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</si>
  <si>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</si>
  <si>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</si>
  <si>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</si>
  <si>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</si>
  <si>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</si>
  <si>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</si>
  <si>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</si>
  <si>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</si>
  <si>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</si>
  <si>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</si>
  <si>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</si>
  <si>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</si>
  <si>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</si>
  <si>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</si>
  <si>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</si>
  <si>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</si>
  <si>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</si>
  <si>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</si>
  <si>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</si>
  <si>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</si>
  <si>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</si>
  <si>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</si>
  <si>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</si>
  <si>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</si>
  <si>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</si>
  <si>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</si>
  <si>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</si>
  <si>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</si>
  <si>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</si>
  <si>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</si>
  <si>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</si>
  <si>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</si>
  <si>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</si>
  <si>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</si>
  <si>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</si>
  <si>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</si>
  <si>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</si>
  <si>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</si>
  <si>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</si>
  <si>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</si>
  <si>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</si>
  <si>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</si>
  <si>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</si>
  <si>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</si>
  <si>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</si>
  <si>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</si>
  <si>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</si>
  <si>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</si>
  <si>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</si>
  <si>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</si>
  <si>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</si>
  <si>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</si>
  <si>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</si>
  <si>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</si>
  <si>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</si>
  <si>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</si>
  <si>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</si>
  <si>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</si>
  <si>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</si>
  <si>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</si>
  <si>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</si>
  <si>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</si>
  <si>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</si>
  <si>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</si>
  <si>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</si>
  <si>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</si>
  <si>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</si>
  <si>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</si>
  <si>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</si>
  <si>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</si>
  <si>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</si>
  <si>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</si>
  <si>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</si>
  <si>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</si>
  <si>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</si>
  <si>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</si>
  <si>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</si>
  <si>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</si>
  <si>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</si>
  <si>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</si>
  <si>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</si>
  <si>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</si>
  <si>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</si>
  <si>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</si>
  <si>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</si>
  <si>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</si>
  <si>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</si>
  <si>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</si>
  <si>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</si>
  <si>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</si>
  <si>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</si>
  <si>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</si>
  <si>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</si>
  <si>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</si>
  <si>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</si>
  <si>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</si>
  <si>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</si>
  <si>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</si>
  <si>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</si>
  <si>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</si>
  <si>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</si>
  <si>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</si>
  <si>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</si>
  <si>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</si>
  <si>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</si>
  <si>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</si>
  <si>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</si>
  <si>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</si>
  <si>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</si>
  <si>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</si>
  <si>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</si>
  <si>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</si>
  <si>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</si>
  <si>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</si>
  <si>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</si>
  <si>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</si>
  <si>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</si>
  <si>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</si>
  <si>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</si>
  <si>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</si>
  <si>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</si>
  <si>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</si>
  <si>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</si>
  <si>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</si>
  <si>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</si>
  <si>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</si>
  <si>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</si>
  <si>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</si>
  <si>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</si>
  <si>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</si>
  <si>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</si>
  <si>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</si>
  <si>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</si>
  <si>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</si>
  <si>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</si>
  <si>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</si>
  <si>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</si>
  <si>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</si>
  <si>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</si>
  <si>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</si>
  <si>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</si>
  <si>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</si>
  <si>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</si>
  <si>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</si>
  <si>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</si>
  <si>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</si>
  <si>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</si>
  <si>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</si>
  <si>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</si>
  <si>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</si>
  <si>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</si>
  <si>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</si>
  <si>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</si>
  <si>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</si>
  <si>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</si>
  <si>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</si>
  <si>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</si>
  <si>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</si>
  <si>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</si>
  <si>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</si>
  <si>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</si>
  <si>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</si>
  <si>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</si>
  <si>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</si>
  <si>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</si>
  <si>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</si>
  <si>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</si>
  <si>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</si>
  <si>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</si>
  <si>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</si>
  <si>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</si>
  <si>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</si>
  <si>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</si>
  <si>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</si>
  <si>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</si>
  <si>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</si>
  <si>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</si>
  <si>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</si>
  <si>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</si>
  <si>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</si>
  <si>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</si>
  <si>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</si>
  <si>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</si>
  <si>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</si>
  <si>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</si>
  <si>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</si>
  <si>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</si>
  <si>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</si>
  <si>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</si>
  <si>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</si>
  <si>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</si>
  <si>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</si>
  <si>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</si>
  <si>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</si>
  <si>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</si>
  <si>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</si>
  <si>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</si>
  <si>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</si>
  <si>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</si>
  <si>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</si>
  <si>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</si>
  <si>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</si>
  <si>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</si>
  <si>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</si>
  <si>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</si>
  <si>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</si>
  <si>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</si>
  <si>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</si>
  <si>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</si>
  <si>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</si>
  <si>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</si>
  <si>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</si>
  <si>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</si>
  <si>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</si>
  <si>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</si>
  <si>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</si>
  <si>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</si>
  <si>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</si>
  <si>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</si>
  <si>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</si>
  <si>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</si>
  <si>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</si>
  <si>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</si>
  <si>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</si>
  <si>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</si>
  <si>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</si>
  <si>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</si>
  <si>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</si>
  <si>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</si>
  <si>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</si>
  <si>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</si>
  <si>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</si>
  <si>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</si>
  <si>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</si>
  <si>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</si>
  <si>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</si>
  <si>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</si>
  <si>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</si>
  <si>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</si>
  <si>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</si>
  <si>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</si>
  <si>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</si>
  <si>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</si>
  <si>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</si>
  <si>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</si>
  <si>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</si>
  <si>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</si>
  <si>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</si>
  <si>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</si>
  <si>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</si>
  <si>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</si>
  <si>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</si>
  <si>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</si>
  <si>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</si>
  <si>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</si>
  <si>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</si>
  <si>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</si>
  <si>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</si>
  <si>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</si>
  <si>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</si>
  <si>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</si>
  <si>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</si>
  <si>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</si>
  <si>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</si>
  <si>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</si>
  <si>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</si>
  <si>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</si>
  <si>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</si>
  <si>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</si>
  <si>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</si>
  <si>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</si>
  <si>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</si>
  <si>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</si>
  <si>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</si>
  <si>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</si>
  <si>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</si>
  <si>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</si>
  <si>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</si>
  <si>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</si>
  <si>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</si>
  <si>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</si>
  <si>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</si>
  <si>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</si>
  <si>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</si>
  <si>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</si>
  <si>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</si>
  <si>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</si>
  <si>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</si>
  <si>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</si>
  <si>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</si>
  <si>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</si>
  <si>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</si>
  <si>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</si>
  <si>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</si>
  <si>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</si>
  <si>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</si>
  <si>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</si>
  <si>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</si>
  <si>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</si>
  <si>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</si>
  <si>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</si>
  <si>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</si>
  <si>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</si>
  <si>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</si>
  <si>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</si>
  <si>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</si>
  <si>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</si>
  <si>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</si>
  <si>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</si>
  <si>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</si>
  <si>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</si>
  <si>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</si>
  <si>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</si>
  <si>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</si>
  <si>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</si>
  <si>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</si>
  <si>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</si>
  <si>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</si>
  <si>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</si>
  <si>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</si>
  <si>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</si>
  <si>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</si>
  <si>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</si>
  <si>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</si>
  <si>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</si>
  <si>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</si>
  <si>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</si>
  <si>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</si>
  <si>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</si>
  <si>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</si>
  <si>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</si>
  <si>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</si>
  <si>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</si>
  <si>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</si>
  <si>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</si>
  <si>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</si>
  <si>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</si>
  <si>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</si>
  <si>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</si>
  <si>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</si>
  <si>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</si>
  <si>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</si>
  <si>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</si>
  <si>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</si>
  <si>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</si>
  <si>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</si>
  <si>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</si>
  <si>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</si>
  <si>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</si>
  <si>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</si>
  <si>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</si>
  <si>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</si>
  <si>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</si>
  <si>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</si>
  <si>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</si>
  <si>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</si>
  <si>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</si>
  <si>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</si>
  <si>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</si>
  <si>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</si>
  <si>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</si>
  <si>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</si>
  <si>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</si>
  <si>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</si>
  <si>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</si>
  <si>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</si>
  <si>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</si>
  <si>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</si>
  <si>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</si>
  <si>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</si>
  <si>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</si>
  <si>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</si>
  <si>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</si>
  <si>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</si>
  <si>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</si>
  <si>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</si>
  <si>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</si>
  <si>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</si>
  <si>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</si>
  <si>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</si>
  <si>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</si>
  <si>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</si>
  <si>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</si>
  <si>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</si>
  <si>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</si>
  <si>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</si>
  <si>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</si>
  <si>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</si>
  <si>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</si>
  <si>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</si>
  <si>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</si>
  <si>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</si>
  <si>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</si>
  <si>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</si>
  <si>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</si>
  <si>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</si>
  <si>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</si>
  <si>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</si>
  <si>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</si>
  <si>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</si>
  <si>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</si>
  <si>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</si>
  <si>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</si>
  <si>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</si>
  <si>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</si>
  <si>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</si>
  <si>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</si>
  <si>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</si>
  <si>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</si>
  <si>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</si>
  <si>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</si>
  <si>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</si>
  <si>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</si>
  <si>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</si>
  <si>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</si>
  <si>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</si>
  <si>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</si>
  <si>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</si>
  <si>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</si>
  <si>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</si>
  <si>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</si>
  <si>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</si>
  <si>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</si>
  <si>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</si>
  <si>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</si>
  <si>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</si>
  <si>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</si>
  <si>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</si>
  <si>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</si>
  <si>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</si>
  <si>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</si>
  <si>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</si>
  <si>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</si>
  <si>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</si>
  <si>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</si>
  <si>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</si>
  <si>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</si>
  <si>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</si>
  <si>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</si>
  <si>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</si>
  <si>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</si>
  <si>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</si>
  <si>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</si>
  <si>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</si>
  <si>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</si>
  <si>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</si>
  <si>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</si>
  <si>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</si>
  <si>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</si>
  <si>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</si>
  <si>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</si>
  <si>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</si>
  <si>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</si>
  <si>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</si>
  <si>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</si>
  <si>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</si>
  <si>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</si>
  <si>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</si>
  <si>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</si>
  <si>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</si>
  <si>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</si>
  <si>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</si>
  <si>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</si>
  <si>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</si>
  <si>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</si>
  <si>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</si>
  <si>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</si>
  <si>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</si>
  <si>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</si>
  <si>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</si>
  <si>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</si>
  <si>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</si>
  <si>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</si>
  <si>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</si>
  <si>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</si>
  <si>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</si>
  <si>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</si>
  <si>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</si>
  <si>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</si>
  <si>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</si>
  <si>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</si>
  <si>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</si>
  <si>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</si>
  <si>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</si>
  <si>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</si>
  <si>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</si>
  <si>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</si>
  <si>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</si>
  <si>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</si>
  <si>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</si>
  <si>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</si>
  <si>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</si>
  <si>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</si>
  <si>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</si>
  <si>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</si>
  <si>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</si>
  <si>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</si>
  <si>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</si>
  <si>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</si>
  <si>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</si>
  <si>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</si>
  <si>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</si>
  <si>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</si>
  <si>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</si>
  <si>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</si>
  <si>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</si>
  <si>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</si>
  <si>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</si>
  <si>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</si>
  <si>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</si>
  <si>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</si>
  <si>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</si>
  <si>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</si>
  <si>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</si>
  <si>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</si>
  <si>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</si>
  <si>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</si>
  <si>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</si>
  <si>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</si>
  <si>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</si>
  <si>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</si>
  <si>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</si>
  <si>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</si>
  <si>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</si>
  <si>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</si>
  <si>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</si>
  <si>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</si>
  <si>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</si>
  <si>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</si>
  <si>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</si>
  <si>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</si>
  <si>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</si>
  <si>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</si>
  <si>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</si>
  <si>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</si>
  <si>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</si>
  <si>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</si>
  <si>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</si>
  <si>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</si>
  <si>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</si>
  <si>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</si>
  <si>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</si>
  <si>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</si>
  <si>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</si>
  <si>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</si>
  <si>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</si>
  <si>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</si>
  <si>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</si>
  <si>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</si>
  <si>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</si>
  <si>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</si>
  <si>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</si>
  <si>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</si>
  <si>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</si>
  <si>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</si>
  <si>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</si>
  <si>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</si>
  <si>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</si>
  <si>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</si>
  <si>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</si>
  <si>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</si>
  <si>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</si>
  <si>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</si>
  <si>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</si>
  <si>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</si>
  <si>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</si>
  <si>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</si>
  <si>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</si>
  <si>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</si>
  <si>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</si>
  <si>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</si>
  <si>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</si>
  <si>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</si>
  <si>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</si>
  <si>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</si>
  <si>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</si>
  <si>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</si>
  <si>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</si>
  <si>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</si>
  <si>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</si>
  <si>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</si>
  <si>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</si>
  <si>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</si>
  <si>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</si>
  <si>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</si>
  <si>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</si>
  <si>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</si>
  <si>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</si>
  <si>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</si>
  <si>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</si>
  <si>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</si>
  <si>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</si>
  <si>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</si>
  <si>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</si>
  <si>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</si>
  <si>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</si>
  <si>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</si>
  <si>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</si>
  <si>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</si>
  <si>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</si>
  <si>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</si>
  <si>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</si>
  <si>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</si>
  <si>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</si>
  <si>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</si>
  <si>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</si>
  <si>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</si>
  <si>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</si>
  <si>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</si>
  <si>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</si>
  <si>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</si>
  <si>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FAS.JKH.OPEN.INFO.REQUEST.HVS!</t>
  </si>
  <si>
    <t>30.04.2021</t>
  </si>
  <si>
    <t>Богородский</t>
  </si>
  <si>
    <t>46751000</t>
  </si>
  <si>
    <t>Волоколамский</t>
  </si>
  <si>
    <t>46708000</t>
  </si>
  <si>
    <t>Воскресенск</t>
  </si>
  <si>
    <t>46710000</t>
  </si>
  <si>
    <t>Дмитровский</t>
  </si>
  <si>
    <t>46715000</t>
  </si>
  <si>
    <t>Зарайск</t>
  </si>
  <si>
    <t>46729000</t>
  </si>
  <si>
    <t>Истра</t>
  </si>
  <si>
    <t>46733000</t>
  </si>
  <si>
    <t>Клин</t>
  </si>
  <si>
    <t>46737000</t>
  </si>
  <si>
    <t>Коломенский</t>
  </si>
  <si>
    <t>46738000</t>
  </si>
  <si>
    <t>Красногорск</t>
  </si>
  <si>
    <t>46744000</t>
  </si>
  <si>
    <t>Ленинский</t>
  </si>
  <si>
    <t>46707000</t>
  </si>
  <si>
    <t>Лотошино</t>
  </si>
  <si>
    <t>46752000</t>
  </si>
  <si>
    <t>Луховицы</t>
  </si>
  <si>
    <t>46747000</t>
  </si>
  <si>
    <t>Люберцы</t>
  </si>
  <si>
    <t>46748000</t>
  </si>
  <si>
    <t>Можайский</t>
  </si>
  <si>
    <t>46745000</t>
  </si>
  <si>
    <t>Наро-Фоминский</t>
  </si>
  <si>
    <t>46750000</t>
  </si>
  <si>
    <t>Одинцовский</t>
  </si>
  <si>
    <t>46755000</t>
  </si>
  <si>
    <t>Орехово-Зуевский</t>
  </si>
  <si>
    <t>46757000</t>
  </si>
  <si>
    <t>Павловский Посад</t>
  </si>
  <si>
    <t>46759000</t>
  </si>
  <si>
    <t>Пушкинский</t>
  </si>
  <si>
    <t>46758000</t>
  </si>
  <si>
    <t>Раменский</t>
  </si>
  <si>
    <t>46768000</t>
  </si>
  <si>
    <t>Рузский</t>
  </si>
  <si>
    <t>46766000</t>
  </si>
  <si>
    <t>Сергиево-Посадский</t>
  </si>
  <si>
    <t>46728000</t>
  </si>
  <si>
    <t>Солнечногорск</t>
  </si>
  <si>
    <t>46771000</t>
  </si>
  <si>
    <t>Ступино</t>
  </si>
  <si>
    <t>46776000</t>
  </si>
  <si>
    <t>Талдомский</t>
  </si>
  <si>
    <t>46778000</t>
  </si>
  <si>
    <t>Чехов</t>
  </si>
  <si>
    <t>46784000</t>
  </si>
  <si>
    <t>Шатура</t>
  </si>
  <si>
    <t>46786000</t>
  </si>
  <si>
    <t>Щёлково</t>
  </si>
  <si>
    <t>46788000</t>
  </si>
  <si>
    <t>городской округ Балашиха</t>
  </si>
  <si>
    <t>46704000</t>
  </si>
  <si>
    <t>городской округ Бронницы</t>
  </si>
  <si>
    <t>46705000</t>
  </si>
  <si>
    <t>городской округ Власиха</t>
  </si>
  <si>
    <t>46773000</t>
  </si>
  <si>
    <t>городской округ Восход</t>
  </si>
  <si>
    <t>46763000</t>
  </si>
  <si>
    <t>городской округ Дзержинский</t>
  </si>
  <si>
    <t>46711000</t>
  </si>
  <si>
    <t>городской округ Долгопрудный</t>
  </si>
  <si>
    <t>46716000</t>
  </si>
  <si>
    <t>городской округ Домодедово</t>
  </si>
  <si>
    <t>46709000</t>
  </si>
  <si>
    <t>городской округ Дубна</t>
  </si>
  <si>
    <t>46718000</t>
  </si>
  <si>
    <t>городской округ Егорьевск</t>
  </si>
  <si>
    <t>46722000</t>
  </si>
  <si>
    <t>городской округ Жуковский</t>
  </si>
  <si>
    <t>46725000</t>
  </si>
  <si>
    <t>городской округ Звездный городок</t>
  </si>
  <si>
    <t>46774000</t>
  </si>
  <si>
    <t>городской округ Ивантеевка</t>
  </si>
  <si>
    <t>46732000</t>
  </si>
  <si>
    <t>городской округ Кашира</t>
  </si>
  <si>
    <t>46735000</t>
  </si>
  <si>
    <t>городской округ Королев</t>
  </si>
  <si>
    <t>46734000</t>
  </si>
  <si>
    <t>городской округ Котельники</t>
  </si>
  <si>
    <t>46739000</t>
  </si>
  <si>
    <t>городской округ Красноармейск</t>
  </si>
  <si>
    <t>46743000</t>
  </si>
  <si>
    <t>городской округ Краснознаменск</t>
  </si>
  <si>
    <t>46706000</t>
  </si>
  <si>
    <t>городской округ Лобня</t>
  </si>
  <si>
    <t>46740000</t>
  </si>
  <si>
    <t>городской округ Лосино-Петровский</t>
  </si>
  <si>
    <t>46742000</t>
  </si>
  <si>
    <t>городской округ Лыткарино</t>
  </si>
  <si>
    <t>46741000</t>
  </si>
  <si>
    <t>городской округ Молодёжный</t>
  </si>
  <si>
    <t>46761000</t>
  </si>
  <si>
    <t>городской округ Мытищи</t>
  </si>
  <si>
    <t>46746000</t>
  </si>
  <si>
    <t>городской округ Озеры</t>
  </si>
  <si>
    <t>46756000</t>
  </si>
  <si>
    <t>городской округ Подольск</t>
  </si>
  <si>
    <t>46760000</t>
  </si>
  <si>
    <t>городской округ Протвино</t>
  </si>
  <si>
    <t>46767000</t>
  </si>
  <si>
    <t>городской округ Пущино</t>
  </si>
  <si>
    <t>46762000</t>
  </si>
  <si>
    <t>городской округ Реутов</t>
  </si>
  <si>
    <t>46764000</t>
  </si>
  <si>
    <t>городской округ Серебряные Пруды</t>
  </si>
  <si>
    <t>46772000</t>
  </si>
  <si>
    <t>городской округ Серпухов</t>
  </si>
  <si>
    <t>46770000</t>
  </si>
  <si>
    <t>городской округ Фрязино</t>
  </si>
  <si>
    <t>46780000</t>
  </si>
  <si>
    <t>городской округ Химки</t>
  </si>
  <si>
    <t>46783000</t>
  </si>
  <si>
    <t>городской округ Черноголовка</t>
  </si>
  <si>
    <t>46781000</t>
  </si>
  <si>
    <t>городской округ Шаховская</t>
  </si>
  <si>
    <t>46787000</t>
  </si>
  <si>
    <t>городской округ Электрогорск</t>
  </si>
  <si>
    <t>46791000</t>
  </si>
  <si>
    <t>городской округ Электросталь</t>
  </si>
  <si>
    <t>46790000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</si>
  <si>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</si>
  <si>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</si>
  <si>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</si>
  <si>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</si>
  <si>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</si>
  <si>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01.01.2022</t>
  </si>
  <si>
    <t>31.12.2022</t>
  </si>
  <si>
    <t>500501001</t>
  </si>
  <si>
    <t>отсутствует</t>
  </si>
  <si>
    <t>ФКП "ГкНИПАС"</t>
  </si>
  <si>
    <t>5005020218</t>
  </si>
  <si>
    <t>О</t>
  </si>
  <si>
    <t>Воскресенск, Воскресенск (46710000);</t>
  </si>
  <si>
    <t>28.04.2021</t>
  </si>
  <si>
    <t xml:space="preserve">P001-4545572200-45011758 </t>
  </si>
  <si>
    <t>140250, Московская область, Городской округ Воскресенск, город Белоозерский</t>
  </si>
  <si>
    <t>АСТАХОВ СЕРГЕЙ АНАТОЛЬЕВИЧ</t>
  </si>
  <si>
    <t>Костина Екатерина Сергеевна</t>
  </si>
  <si>
    <t>Начальник бюро экономики и планирования регулируемых тарифов</t>
  </si>
  <si>
    <t>8-496-448-52-07</t>
  </si>
  <si>
    <t>tarif@gknipas.ru</t>
  </si>
  <si>
    <t>Положение о закупках</t>
  </si>
  <si>
    <t>Официальный сайт ФКП "ГкНИПАС"</t>
  </si>
  <si>
    <t>Итоговый протокол аукциона в электронной форме</t>
  </si>
  <si>
    <t>План закупок ФКП "ГкНИПАС" на 2021 г.</t>
  </si>
  <si>
    <t>https://portal.eias.ru/Portal/DownloadPage.aspx?type=12&amp;guid=f1072231-2958-4295-80d7-ca38236d8854</t>
  </si>
  <si>
    <t>http://www.fkpgknipas.ru/</t>
  </si>
  <si>
    <t>https://portal.eias.ru/Portal/DownloadPage.aspx?type=12&amp;guid=777401b7-5b6a-44fa-a908-6302471d6e66</t>
  </si>
  <si>
    <t>https://portal.eias.ru/Portal/DownloadPage.aspx?type=12&amp;guid=adb899ee-1ea9-4f9d-bb1f-b816b26ea72a</t>
  </si>
  <si>
    <t>01.07.2022</t>
  </si>
  <si>
    <t>30.06.2022</t>
  </si>
  <si>
    <t>Тариф на холодную питьевую  воду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</si>
  <si>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</si>
  <si>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</si>
  <si>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</si>
  <si>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</si>
  <si>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</si>
  <si>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</si>
  <si>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</si>
  <si>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</si>
  <si>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2596</t>
  </si>
  <si>
    <t>26568823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</si>
  <si>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</si>
  <si>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</si>
  <si>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</si>
  <si>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26548249</t>
  </si>
  <si>
    <t>"МУП "Водоканал" г. Наро-Фоминск"</t>
  </si>
  <si>
    <t>5030015500</t>
  </si>
  <si>
    <t>503001001</t>
  </si>
  <si>
    <t>26548293</t>
  </si>
  <si>
    <t>"МУП "Водоканал" г. Троицк"</t>
  </si>
  <si>
    <t>5046048090</t>
  </si>
  <si>
    <t>775101001</t>
  </si>
  <si>
    <t>26548031</t>
  </si>
  <si>
    <t>"НИЦИАМТ-ФГУП-НАМИ"</t>
  </si>
  <si>
    <t>7711000924</t>
  </si>
  <si>
    <t>774301001</t>
  </si>
  <si>
    <t>26505018</t>
  </si>
  <si>
    <t>АО "22 БТРЗ"</t>
  </si>
  <si>
    <t>5031087177</t>
  </si>
  <si>
    <t>503101001</t>
  </si>
  <si>
    <t>27-08-2009 00:00:00</t>
  </si>
  <si>
    <t>26357816</t>
  </si>
  <si>
    <t>АО "Агрокомплекс Горки-2"</t>
  </si>
  <si>
    <t>5032000193</t>
  </si>
  <si>
    <t>503201001</t>
  </si>
  <si>
    <t>26357799</t>
  </si>
  <si>
    <t>АО "БЭЗ"</t>
  </si>
  <si>
    <t>5031013256</t>
  </si>
  <si>
    <t>20-06-2002 00:00:00</t>
  </si>
  <si>
    <t>26548015</t>
  </si>
  <si>
    <t>АО "Бецема"</t>
  </si>
  <si>
    <t>5024012580</t>
  </si>
  <si>
    <t>502401001</t>
  </si>
  <si>
    <t>22-03-1991 00:00:00</t>
  </si>
  <si>
    <t>29649705</t>
  </si>
  <si>
    <t>АО "Бронницкий ТВК"</t>
  </si>
  <si>
    <t>5002004144</t>
  </si>
  <si>
    <t>500201001</t>
  </si>
  <si>
    <t>04-08-2015 00:00:00</t>
  </si>
  <si>
    <t>26361020</t>
  </si>
  <si>
    <t>АО "ВЕГЕТТА"</t>
  </si>
  <si>
    <t>7713070229</t>
  </si>
  <si>
    <t>504701001</t>
  </si>
  <si>
    <t>17-08-1992 00:00:00</t>
  </si>
  <si>
    <t>26357652</t>
  </si>
  <si>
    <t>АО "ВПК "НПО машиностроения"</t>
  </si>
  <si>
    <t>5012039795</t>
  </si>
  <si>
    <t>504101001</t>
  </si>
  <si>
    <t>28-02-2007 00:00:00</t>
  </si>
  <si>
    <t>27581214</t>
  </si>
  <si>
    <t>АО "Вектор плюс"</t>
  </si>
  <si>
    <t>5024099693</t>
  </si>
  <si>
    <t>15-10-2008 00:00:00</t>
  </si>
  <si>
    <t>28420696</t>
  </si>
  <si>
    <t>АО "Водоканал "Павшино"</t>
  </si>
  <si>
    <t>5024139635</t>
  </si>
  <si>
    <t>15-10-2013 00:00:00</t>
  </si>
  <si>
    <t>26548305</t>
  </si>
  <si>
    <t>АО "Водоканал"</t>
  </si>
  <si>
    <t>5018134420</t>
  </si>
  <si>
    <t>501801001</t>
  </si>
  <si>
    <t>11-01-0009 00:00:00</t>
  </si>
  <si>
    <t>26548209</t>
  </si>
  <si>
    <t>5024022700</t>
  </si>
  <si>
    <t>16-11-1993 00:00:00</t>
  </si>
  <si>
    <t>26548275</t>
  </si>
  <si>
    <t>АО "Водоканал-Мытищи"</t>
  </si>
  <si>
    <t>5029088173</t>
  </si>
  <si>
    <t>502901001</t>
  </si>
  <si>
    <t>26510853</t>
  </si>
  <si>
    <t>АО "Волоколамское ПТП РЖКХ"</t>
  </si>
  <si>
    <t>5004021787</t>
  </si>
  <si>
    <t>500401001</t>
  </si>
  <si>
    <t>31-12-2008 00:00:00</t>
  </si>
  <si>
    <t>31033154</t>
  </si>
  <si>
    <t>АО "ГКНПЦ им.М.В.Хруничева", "КБхиммаш им. А.М. Исаева" - филиал АО "ГКНПЦ им. М.В. Хруничева"</t>
  </si>
  <si>
    <t>7730239877</t>
  </si>
  <si>
    <t>500545002</t>
  </si>
  <si>
    <t>30335229</t>
  </si>
  <si>
    <t>АО "ГУ ЖКХ"</t>
  </si>
  <si>
    <t>5116000922</t>
  </si>
  <si>
    <t>770401001</t>
  </si>
  <si>
    <t>30872564</t>
  </si>
  <si>
    <t>АО "Главное управление обустройства войск"</t>
  </si>
  <si>
    <t>23-01-2017 00:00:00</t>
  </si>
  <si>
    <t>26548389</t>
  </si>
  <si>
    <t>АО "Голицынская птицефабрика"</t>
  </si>
  <si>
    <t>5032000228</t>
  </si>
  <si>
    <t>26357634</t>
  </si>
  <si>
    <t>АО "ДМЗ" им. Н.П.Федорова"</t>
  </si>
  <si>
    <t>5010030050</t>
  </si>
  <si>
    <t>501001001</t>
  </si>
  <si>
    <t>26357672</t>
  </si>
  <si>
    <t>АО "ДП "Истра-Нутриция"</t>
  </si>
  <si>
    <t>5017014392</t>
  </si>
  <si>
    <t>501701001</t>
  </si>
  <si>
    <t>12-07-1995 00:00:00</t>
  </si>
  <si>
    <t>30983740</t>
  </si>
  <si>
    <t>АО "ЖИЛСЕРВИС"</t>
  </si>
  <si>
    <t>5075369524</t>
  </si>
  <si>
    <t>507501001</t>
  </si>
  <si>
    <t>11-12-2008 00:00:00</t>
  </si>
  <si>
    <t>30998619</t>
  </si>
  <si>
    <t>АО "ЖКХ Горки-2"</t>
  </si>
  <si>
    <t>5032291802</t>
  </si>
  <si>
    <t>24-11-2017 00:00:00</t>
  </si>
  <si>
    <t>26357819</t>
  </si>
  <si>
    <t>АО "Заречье" им.С.А.Кушнарева</t>
  </si>
  <si>
    <t>5032001366</t>
  </si>
  <si>
    <t>29-12-1993 00:00:00</t>
  </si>
  <si>
    <t>31463775</t>
  </si>
  <si>
    <t>АО "КБ Химмаш им. А.М.Исаева"</t>
  </si>
  <si>
    <t>5018202198</t>
  </si>
  <si>
    <t>01-11-2019 00:00:00</t>
  </si>
  <si>
    <t>26582198</t>
  </si>
  <si>
    <t>АО "КВЗУ"</t>
  </si>
  <si>
    <t>5052018907</t>
  </si>
  <si>
    <t>505201001</t>
  </si>
  <si>
    <t>31481933</t>
  </si>
  <si>
    <t>АО "КЦ" (филиал "Ожерельевский комбикормовый завод")</t>
  </si>
  <si>
    <t>4813007240</t>
  </si>
  <si>
    <t>482101001</t>
  </si>
  <si>
    <t>26357862</t>
  </si>
  <si>
    <t>АО "Карболит"</t>
  </si>
  <si>
    <t>5034050168</t>
  </si>
  <si>
    <t>503401001</t>
  </si>
  <si>
    <t>07-10-1992 00:00:00</t>
  </si>
  <si>
    <t>26548291</t>
  </si>
  <si>
    <t>АО "Клинический санаторий "Валуево"</t>
  </si>
  <si>
    <t>7710013582</t>
  </si>
  <si>
    <t>26807285</t>
  </si>
  <si>
    <t>АО "Колхоз Уваровский"</t>
  </si>
  <si>
    <t>5028015648</t>
  </si>
  <si>
    <t>10-11-2002 00:00:00</t>
  </si>
  <si>
    <t>26357757</t>
  </si>
  <si>
    <t>АО "Комбинат ЖКХ и благоустройства поселка Красково"</t>
  </si>
  <si>
    <t>5027248223</t>
  </si>
  <si>
    <t>502701001</t>
  </si>
  <si>
    <t>28-12-2016 00:00:00</t>
  </si>
  <si>
    <t>26358075</t>
  </si>
  <si>
    <t>АО "Корпорация "Тактическое ракетное вооружение"</t>
  </si>
  <si>
    <t>5099000013</t>
  </si>
  <si>
    <t>997850001</t>
  </si>
  <si>
    <t>31449892</t>
  </si>
  <si>
    <t>АО "Корпорация развития Московской области"</t>
  </si>
  <si>
    <t>5024131315</t>
  </si>
  <si>
    <t>02-10-2012 00:00:00</t>
  </si>
  <si>
    <t>26357797</t>
  </si>
  <si>
    <t>АО "ЛОК "Колонтаево"</t>
  </si>
  <si>
    <t>5031009115</t>
  </si>
  <si>
    <t>04-05-1995 00:00:00</t>
  </si>
  <si>
    <t>26548257</t>
  </si>
  <si>
    <t>АО "Лакокраска"</t>
  </si>
  <si>
    <t>5050012040</t>
  </si>
  <si>
    <t>760601001</t>
  </si>
  <si>
    <t>27-11-1992 00:00:00</t>
  </si>
  <si>
    <t>26548307</t>
  </si>
  <si>
    <t>АО "Люберецкий водоканал"</t>
  </si>
  <si>
    <t>5027130197</t>
  </si>
  <si>
    <t>28-12-2007 00:00:00</t>
  </si>
  <si>
    <t>26358045</t>
  </si>
  <si>
    <t>АО "МАНП"</t>
  </si>
  <si>
    <t>5074002308</t>
  </si>
  <si>
    <t>26505074</t>
  </si>
  <si>
    <t>АО "МАШ"</t>
  </si>
  <si>
    <t>7712094033</t>
  </si>
  <si>
    <t>09-07-1996 00:00:00</t>
  </si>
  <si>
    <t>31401287</t>
  </si>
  <si>
    <t>АО "МОСМЕК Недвижимость"</t>
  </si>
  <si>
    <t>5003137066</t>
  </si>
  <si>
    <t>500301001</t>
  </si>
  <si>
    <t>09-12-2019 00:00:00</t>
  </si>
  <si>
    <t>28007395</t>
  </si>
  <si>
    <t>АО "МОЭГ"</t>
  </si>
  <si>
    <t>5012070724</t>
  </si>
  <si>
    <t>501201001</t>
  </si>
  <si>
    <t>12-12-2011 00:00:00</t>
  </si>
  <si>
    <t>26509676</t>
  </si>
  <si>
    <t>АО "МСИ"</t>
  </si>
  <si>
    <t>7708000794</t>
  </si>
  <si>
    <t>504802001</t>
  </si>
  <si>
    <t>28073137</t>
  </si>
  <si>
    <t>АО "МСК Инжиниринг"</t>
  </si>
  <si>
    <t>5027188045</t>
  </si>
  <si>
    <t>07-08-2012 00:00:00</t>
  </si>
  <si>
    <t>26358026</t>
  </si>
  <si>
    <t>АО "Металлургический завод "Электросталь"</t>
  </si>
  <si>
    <t>5053000797</t>
  </si>
  <si>
    <t>509950001</t>
  </si>
  <si>
    <t>28-01-1993 00:00:00</t>
  </si>
  <si>
    <t>26357771</t>
  </si>
  <si>
    <t>АО "Метровагонмаш"</t>
  </si>
  <si>
    <t>5029006702</t>
  </si>
  <si>
    <t>997450001</t>
  </si>
  <si>
    <t>30987408</t>
  </si>
  <si>
    <t>АО "Молодёжный"</t>
  </si>
  <si>
    <t>5030091131</t>
  </si>
  <si>
    <t>16-05-2017 00:00:00</t>
  </si>
  <si>
    <t>26381508</t>
  </si>
  <si>
    <t>АО "Мосводоканал"</t>
  </si>
  <si>
    <t>7701984274</t>
  </si>
  <si>
    <t>770101001</t>
  </si>
  <si>
    <t>26357546</t>
  </si>
  <si>
    <t>АО "Московский АРЗ ДОСААФ"</t>
  </si>
  <si>
    <t>5001020016</t>
  </si>
  <si>
    <t>500101001</t>
  </si>
  <si>
    <t>25-06-1999 00:00:00</t>
  </si>
  <si>
    <t>26548439</t>
  </si>
  <si>
    <t>АО "Москокс"</t>
  </si>
  <si>
    <t>5003003915</t>
  </si>
  <si>
    <t>27-08-1992 00:00:00</t>
  </si>
  <si>
    <t>31335738</t>
  </si>
  <si>
    <t>АО "Мострансавто"</t>
  </si>
  <si>
    <t>5047227020</t>
  </si>
  <si>
    <t>01-06-2019 00:00:00</t>
  </si>
  <si>
    <t>31151793</t>
  </si>
  <si>
    <t>АО "НИИЭМ"</t>
  </si>
  <si>
    <t>5017084537</t>
  </si>
  <si>
    <t>23-11-2009 00:00:00</t>
  </si>
  <si>
    <t>26357959</t>
  </si>
  <si>
    <t>АО "НПО Стеклопластик"</t>
  </si>
  <si>
    <t>5044000039</t>
  </si>
  <si>
    <t>504401001</t>
  </si>
  <si>
    <t>30-12-1992 00:00:00</t>
  </si>
  <si>
    <t>26357727</t>
  </si>
  <si>
    <t>АО "Никольское"</t>
  </si>
  <si>
    <t>5024013512</t>
  </si>
  <si>
    <t>13-12-1991 00:00:00</t>
  </si>
  <si>
    <t>28075993</t>
  </si>
  <si>
    <t>АО "ОЭЗ"</t>
  </si>
  <si>
    <t>7703591134</t>
  </si>
  <si>
    <t>27-04-2006 00:00:00</t>
  </si>
  <si>
    <t>26548103</t>
  </si>
  <si>
    <t>АО "Опытный завод №31 ГА"</t>
  </si>
  <si>
    <t>5050012314</t>
  </si>
  <si>
    <t>505001001</t>
  </si>
  <si>
    <t>24-07-1997 00:00:00</t>
  </si>
  <si>
    <t>26504765</t>
  </si>
  <si>
    <t>АО "ПРОТЭП"</t>
  </si>
  <si>
    <t>5037002934</t>
  </si>
  <si>
    <t>503701001</t>
  </si>
  <si>
    <t>02-11-2005 00:00:00</t>
  </si>
  <si>
    <t>27973009</t>
  </si>
  <si>
    <t>АО "ПТО ГХ"</t>
  </si>
  <si>
    <t>5010045296</t>
  </si>
  <si>
    <t>01-10-2012 00:00:00</t>
  </si>
  <si>
    <t>31032756</t>
  </si>
  <si>
    <t>АО "ПТПС"</t>
  </si>
  <si>
    <t>7735584524</t>
  </si>
  <si>
    <t>773101001</t>
  </si>
  <si>
    <t>13-04-2012 00:00:00</t>
  </si>
  <si>
    <t>26357844</t>
  </si>
  <si>
    <t>АО "Парк-отель "Ершово"</t>
  </si>
  <si>
    <t>5032053886</t>
  </si>
  <si>
    <t>08-07-1999 00:00:00</t>
  </si>
  <si>
    <t>26548213</t>
  </si>
  <si>
    <t>АО "Промышленный парк Одинцово-1"</t>
  </si>
  <si>
    <t>5032099545</t>
  </si>
  <si>
    <t>27-01-2004 00:00:00</t>
  </si>
  <si>
    <t>31265968</t>
  </si>
  <si>
    <t>АО "РЕСУРС"</t>
  </si>
  <si>
    <t>5032293020</t>
  </si>
  <si>
    <t>25-01-2018 00:00:00</t>
  </si>
  <si>
    <t>26513524</t>
  </si>
  <si>
    <t>АО "Раменская теплосеть"</t>
  </si>
  <si>
    <t>5040109331</t>
  </si>
  <si>
    <t>504001001</t>
  </si>
  <si>
    <t>29-07-2011 00:00:00</t>
  </si>
  <si>
    <t>26802233</t>
  </si>
  <si>
    <t>АО "Раменский Водоканал"</t>
  </si>
  <si>
    <t>5040109194</t>
  </si>
  <si>
    <t>28-07-2011 00:00:00</t>
  </si>
  <si>
    <t>26357949</t>
  </si>
  <si>
    <t>АО "СТЭК"</t>
  </si>
  <si>
    <t>5042080504</t>
  </si>
  <si>
    <t>504201001</t>
  </si>
  <si>
    <t>04-04-2005 00:00:00</t>
  </si>
  <si>
    <t>26357894</t>
  </si>
  <si>
    <t>АО "Санаторий Зеленый городок"</t>
  </si>
  <si>
    <t>5038004010</t>
  </si>
  <si>
    <t>503801001</t>
  </si>
  <si>
    <t>21-07-2015 00:00:00</t>
  </si>
  <si>
    <t>26510967</t>
  </si>
  <si>
    <t>АО "Санаторий Истра"</t>
  </si>
  <si>
    <t>5017003947</t>
  </si>
  <si>
    <t>09-08-2002 00:00:00</t>
  </si>
  <si>
    <t>26548283</t>
  </si>
  <si>
    <t>АО "Совхоз Москворецкий"</t>
  </si>
  <si>
    <t>5032058267</t>
  </si>
  <si>
    <t>24-01-2000 00:00:00</t>
  </si>
  <si>
    <t>26357674</t>
  </si>
  <si>
    <t>АО "Сокол"</t>
  </si>
  <si>
    <t>5017014522</t>
  </si>
  <si>
    <t>08-12-1999 00:00:00</t>
  </si>
  <si>
    <t>26357821</t>
  </si>
  <si>
    <t>АО "Стройполимер"</t>
  </si>
  <si>
    <t>5032010000</t>
  </si>
  <si>
    <t>01-10-1993 00:00:00</t>
  </si>
  <si>
    <t>26357977</t>
  </si>
  <si>
    <t>АО "Ступинская металлургичекая компания"</t>
  </si>
  <si>
    <t>5045023416</t>
  </si>
  <si>
    <t>504501001</t>
  </si>
  <si>
    <t>26548387</t>
  </si>
  <si>
    <t>АО "Тонкосуконная фабрика имени Свердлова"</t>
  </si>
  <si>
    <t>5050021608</t>
  </si>
  <si>
    <t>21-03-2003 00:00:00</t>
  </si>
  <si>
    <t>26548397</t>
  </si>
  <si>
    <t>АО "УМЦ Голицыно"</t>
  </si>
  <si>
    <t>5032008153</t>
  </si>
  <si>
    <t>24-02-1993 00:00:00</t>
  </si>
  <si>
    <t>28506272</t>
  </si>
  <si>
    <t>АО "ФПЛК"</t>
  </si>
  <si>
    <t>5024070944</t>
  </si>
  <si>
    <t>502801001</t>
  </si>
  <si>
    <t>20-04-2005 00:00:00</t>
  </si>
  <si>
    <t>26357935</t>
  </si>
  <si>
    <t>АО "ЦНИИСМ"</t>
  </si>
  <si>
    <t>5042003203</t>
  </si>
  <si>
    <t>11-05-1993 00:00:00</t>
  </si>
  <si>
    <t>26814724</t>
  </si>
  <si>
    <t>АО "ЭКК"</t>
  </si>
  <si>
    <t>5024113605</t>
  </si>
  <si>
    <t>20-07-2010 00:00:00</t>
  </si>
  <si>
    <t>26504914</t>
  </si>
  <si>
    <t>АО "ЭМЗ им. В.М. Мясищева"</t>
  </si>
  <si>
    <t>5040097816</t>
  </si>
  <si>
    <t>05-03-2010 00:00:00</t>
  </si>
  <si>
    <t>31024736</t>
  </si>
  <si>
    <t>АО "ЮИТ КантриСтрой"</t>
  </si>
  <si>
    <t>5027257267</t>
  </si>
  <si>
    <t>16-10-2017 00:00:00</t>
  </si>
  <si>
    <t>28436067</t>
  </si>
  <si>
    <t>АО "ЮЛИЯ"</t>
  </si>
  <si>
    <t>7733770067</t>
  </si>
  <si>
    <t>773301001</t>
  </si>
  <si>
    <t>31280306</t>
  </si>
  <si>
    <t>АО «ВЕЛЕДНИКОВО»</t>
  </si>
  <si>
    <t>5017115344</t>
  </si>
  <si>
    <t>26505038</t>
  </si>
  <si>
    <t>АО «ГНЦ РФ ТРИНИТИ»</t>
  </si>
  <si>
    <t>5046005360</t>
  </si>
  <si>
    <t>504601001</t>
  </si>
  <si>
    <t>26504912</t>
  </si>
  <si>
    <t>АО «ЛИИ им. М.М.Громова»</t>
  </si>
  <si>
    <t>5040114973</t>
  </si>
  <si>
    <t>24-04-2012 00:00:00</t>
  </si>
  <si>
    <t>31041690</t>
  </si>
  <si>
    <t>АО «ОЭЗ ТВТ «Дубна»</t>
  </si>
  <si>
    <t>5010034054</t>
  </si>
  <si>
    <t>28-11-2006 00:00:00</t>
  </si>
  <si>
    <t>26357842</t>
  </si>
  <si>
    <t>АО «Одинцовская теплосеть»</t>
  </si>
  <si>
    <t>5032199740</t>
  </si>
  <si>
    <t>26-12-2008 00:00:00</t>
  </si>
  <si>
    <t>26505020</t>
  </si>
  <si>
    <t>АО «ЭУК Подмосковье-Сервис»</t>
  </si>
  <si>
    <t>5032047850</t>
  </si>
  <si>
    <t>26548325</t>
  </si>
  <si>
    <t>АО МК "ШАТУРА"</t>
  </si>
  <si>
    <t>5049007736</t>
  </si>
  <si>
    <t>504901001</t>
  </si>
  <si>
    <t>16-10-1992 00:00:00</t>
  </si>
  <si>
    <t>26548315</t>
  </si>
  <si>
    <t>АО Племхоз "Наро-Осановский"</t>
  </si>
  <si>
    <t>5032025455</t>
  </si>
  <si>
    <t>07-07-1993 00:00:00</t>
  </si>
  <si>
    <t>26357930</t>
  </si>
  <si>
    <t>АО ФНПЦ "НИИ прикладной химии"</t>
  </si>
  <si>
    <t>5042120394</t>
  </si>
  <si>
    <t>01-08-2011 00:00:00</t>
  </si>
  <si>
    <t>26409912</t>
  </si>
  <si>
    <t>Академия ГПС МЧС России</t>
  </si>
  <si>
    <t>7717035419</t>
  </si>
  <si>
    <t>771701001</t>
  </si>
  <si>
    <t>26-06-2013 00:00:00</t>
  </si>
  <si>
    <t>31347314</t>
  </si>
  <si>
    <t>Банк России</t>
  </si>
  <si>
    <t>7702235133</t>
  </si>
  <si>
    <t>770201001</t>
  </si>
  <si>
    <t>02-12-1990 00:00:00</t>
  </si>
  <si>
    <t>26803940</t>
  </si>
  <si>
    <t>Войсковая часть 35690</t>
  </si>
  <si>
    <t>7702232171</t>
  </si>
  <si>
    <t>500102001</t>
  </si>
  <si>
    <t>26649290</t>
  </si>
  <si>
    <t>Войсковая часть 3641</t>
  </si>
  <si>
    <t>5038019183</t>
  </si>
  <si>
    <t>02-11-2016 00:00:00</t>
  </si>
  <si>
    <t>26548122</t>
  </si>
  <si>
    <t>ГАСУСО МО "Черкизовский психоневрологический интернат"</t>
  </si>
  <si>
    <t>5070000719</t>
  </si>
  <si>
    <t>502201001</t>
  </si>
  <si>
    <t>01-09-1994 00:00:00</t>
  </si>
  <si>
    <t>31257791</t>
  </si>
  <si>
    <t>ГАУЗМО КЦВМиР</t>
  </si>
  <si>
    <t>7712022913</t>
  </si>
  <si>
    <t>14-05-2018 00:00:00</t>
  </si>
  <si>
    <t>26510879</t>
  </si>
  <si>
    <t>ГБПОУ МО "ВАТ "ХОЛМОГОРКА"</t>
  </si>
  <si>
    <t>5004000160</t>
  </si>
  <si>
    <t>16-02-2001 00:00:00</t>
  </si>
  <si>
    <t>30355814</t>
  </si>
  <si>
    <t>ГБПОУ МО "Коломенский аграрный колледж"</t>
  </si>
  <si>
    <t>5022021620</t>
  </si>
  <si>
    <t>05-08-2002 00:00:00</t>
  </si>
  <si>
    <t>31295766</t>
  </si>
  <si>
    <t>ГБПОУ МО "Павлово-Посадский техникум"</t>
  </si>
  <si>
    <t>5035039128</t>
  </si>
  <si>
    <t>503501001</t>
  </si>
  <si>
    <t>28799285</t>
  </si>
  <si>
    <t>ГБПОУ МО "ШЭТ"</t>
  </si>
  <si>
    <t>5049003675</t>
  </si>
  <si>
    <t>17-05-2012 00:00:00</t>
  </si>
  <si>
    <t>26511079</t>
  </si>
  <si>
    <t>ГБСУ СО МО "Куровской психоневрологический интернат"</t>
  </si>
  <si>
    <t>5073065270</t>
  </si>
  <si>
    <t>07-04-1969 00:00:00</t>
  </si>
  <si>
    <t>26513744</t>
  </si>
  <si>
    <t>ГБСУ СОМО "ЕПНИ"</t>
  </si>
  <si>
    <t>5011006941</t>
  </si>
  <si>
    <t>501101001</t>
  </si>
  <si>
    <t>21-12-1999 00:00:00</t>
  </si>
  <si>
    <t>26808476</t>
  </si>
  <si>
    <t>ГБСУСО МО "Антроповский психоневрологический интернат"</t>
  </si>
  <si>
    <t>5048051186</t>
  </si>
  <si>
    <t>504801001</t>
  </si>
  <si>
    <t>22-06-1994 00:00:00</t>
  </si>
  <si>
    <t>26548263</t>
  </si>
  <si>
    <t>ГБСУСО МО "Колычевский ПНИ"</t>
  </si>
  <si>
    <t>5011005930</t>
  </si>
  <si>
    <t>26511483</t>
  </si>
  <si>
    <t>ГБУ "Пансионат для инвалидов по зрению"</t>
  </si>
  <si>
    <t>5045032690</t>
  </si>
  <si>
    <t>29-06-2004 00:00:00</t>
  </si>
  <si>
    <t>31248856</t>
  </si>
  <si>
    <t>ГБУ МО ОК "Левково"</t>
  </si>
  <si>
    <t>5038053723</t>
  </si>
  <si>
    <t>26784943</t>
  </si>
  <si>
    <t>ГБУ ПНИ № 13</t>
  </si>
  <si>
    <t>5045015550</t>
  </si>
  <si>
    <t>22-01-2001 00:00:00</t>
  </si>
  <si>
    <t>26548347</t>
  </si>
  <si>
    <t>ГБУ ПНИ № 3</t>
  </si>
  <si>
    <t>5007008047</t>
  </si>
  <si>
    <t>500701001</t>
  </si>
  <si>
    <t>26357625</t>
  </si>
  <si>
    <t>ГБУ ПНИ № 32 ИМ. О.В. Кербикова</t>
  </si>
  <si>
    <t>5009014328</t>
  </si>
  <si>
    <t>500901001</t>
  </si>
  <si>
    <t>13-03-1995 00:00:00</t>
  </si>
  <si>
    <t>26548148</t>
  </si>
  <si>
    <t>ГБУ ПНИ №2</t>
  </si>
  <si>
    <t>5077000796</t>
  </si>
  <si>
    <t>507701001</t>
  </si>
  <si>
    <t>07-09-1999 00:00:00</t>
  </si>
  <si>
    <t>26631434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</si>
  <si>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</si>
  <si>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</si>
  <si>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</si>
  <si>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28257178</t>
  </si>
  <si>
    <t>ГБУ СОЦ "ТЕРРИТОРИЯ ВОЗМОЖНОСТЕЙ"</t>
  </si>
  <si>
    <t>5017035138</t>
  </si>
  <si>
    <t>04-09-1997 00:00:00</t>
  </si>
  <si>
    <t>26647766</t>
  </si>
  <si>
    <t>ГБУ ЦРИ "Красная Пахра"</t>
  </si>
  <si>
    <t>5046021524</t>
  </si>
  <si>
    <t>26357724</t>
  </si>
  <si>
    <t>ГБУЗ "МГОБ №62 ДЗМ"</t>
  </si>
  <si>
    <t>5024001482</t>
  </si>
  <si>
    <t>26357990</t>
  </si>
  <si>
    <t>ГБУЗ "ПБ № 5 ДЗМ"</t>
  </si>
  <si>
    <t>5048050866</t>
  </si>
  <si>
    <t>04-04-1994 00:00:00</t>
  </si>
  <si>
    <t>26548271</t>
  </si>
  <si>
    <t>ГБУЗ "ТС № 5 ДЗМ"</t>
  </si>
  <si>
    <t>5040034823</t>
  </si>
  <si>
    <t>26-11-2001 00:00:00</t>
  </si>
  <si>
    <t>31390700</t>
  </si>
  <si>
    <t>ГБУЗ МО "МОКПТД" Клиника №1</t>
  </si>
  <si>
    <t>7715186733</t>
  </si>
  <si>
    <t>26548401</t>
  </si>
  <si>
    <t>ГБУЗ МО "ПБ № 12"</t>
  </si>
  <si>
    <t>5071001391</t>
  </si>
  <si>
    <t>507101001</t>
  </si>
  <si>
    <t>15-03-1994 00:00:00</t>
  </si>
  <si>
    <t>28059175</t>
  </si>
  <si>
    <t>ГБУЗ МО «Санаторий Пушкино»</t>
  </si>
  <si>
    <t>5038005670</t>
  </si>
  <si>
    <t>13-05-1994 00:00:00</t>
  </si>
  <si>
    <t>26548373</t>
  </si>
  <si>
    <t>ГБУЗ МО ПБ №3</t>
  </si>
  <si>
    <t>5011011388</t>
  </si>
  <si>
    <t>31-03-2003 00:00:00</t>
  </si>
  <si>
    <t>28977988</t>
  </si>
  <si>
    <t>ГБУЗ ТКБ № 3 ДЗМ</t>
  </si>
  <si>
    <t>7733054120</t>
  </si>
  <si>
    <t>15-05-2005 00:00:00</t>
  </si>
  <si>
    <t>26357963</t>
  </si>
  <si>
    <t>ГБУЗ Туберкулезная больница имени А.Е. Рабухина ДЗМ</t>
  </si>
  <si>
    <t>5044015638</t>
  </si>
  <si>
    <t>26548227</t>
  </si>
  <si>
    <t>ГУП "Московский метрополитен"</t>
  </si>
  <si>
    <t>7702038150</t>
  </si>
  <si>
    <t>503203001</t>
  </si>
  <si>
    <t>26796753</t>
  </si>
  <si>
    <t>ГУП МО "КС МО"</t>
  </si>
  <si>
    <t>5034065171</t>
  </si>
  <si>
    <t>23-12-1994 00:00:00</t>
  </si>
  <si>
    <t>26548069</t>
  </si>
  <si>
    <t>ГУП МЦ "Санаторий Звенигород"</t>
  </si>
  <si>
    <t>7729071411</t>
  </si>
  <si>
    <t>772501001</t>
  </si>
  <si>
    <t>26548085</t>
  </si>
  <si>
    <t>ГУП ППЗ "Птичное"</t>
  </si>
  <si>
    <t>5030005679</t>
  </si>
  <si>
    <t>26775083</t>
  </si>
  <si>
    <t>Гавриловское линейное производственное управление магистральных газопроводов - филиал ООО “Газпром трансгаз Москва”</t>
  </si>
  <si>
    <t>5003028028</t>
  </si>
  <si>
    <t>507203001</t>
  </si>
  <si>
    <t>26357621</t>
  </si>
  <si>
    <t>Госфильмофонд России</t>
  </si>
  <si>
    <t>5009007137</t>
  </si>
  <si>
    <t>23-04-1997 00:00:00</t>
  </si>
  <si>
    <t>26357746</t>
  </si>
  <si>
    <t>ДМУП "ЭКПО"</t>
  </si>
  <si>
    <t>5027033059</t>
  </si>
  <si>
    <t>14-04-1995 00:00:00</t>
  </si>
  <si>
    <t>28975181</t>
  </si>
  <si>
    <t>ДНП "Зеленые холмы"</t>
  </si>
  <si>
    <t>5024120627</t>
  </si>
  <si>
    <t>04-05-2011 00:00:00</t>
  </si>
  <si>
    <t>28493071</t>
  </si>
  <si>
    <t>ДНП "Новый посёлок"</t>
  </si>
  <si>
    <t>5044017402</t>
  </si>
  <si>
    <t>28511372</t>
  </si>
  <si>
    <t>ДНП "УК КП "Виктория Клаб"</t>
  </si>
  <si>
    <t>5031063835</t>
  </si>
  <si>
    <t>26-09-2005 00:00:00</t>
  </si>
  <si>
    <t>26573320</t>
  </si>
  <si>
    <t>ДОЦ "Старая Руза" Дирекции социальной сферы Моск. ж.д. ОАО "РЖД"</t>
  </si>
  <si>
    <t>7708503727</t>
  </si>
  <si>
    <t>507545013</t>
  </si>
  <si>
    <t>09-03-2007 00:00:00</t>
  </si>
  <si>
    <t>26548359</t>
  </si>
  <si>
    <t>Дирекция по эксплуатации городка писателей "Переделкино"</t>
  </si>
  <si>
    <t>5003028042</t>
  </si>
  <si>
    <t>26548353</t>
  </si>
  <si>
    <t>ЖСПК "Вешки-95"</t>
  </si>
  <si>
    <t>5029036979</t>
  </si>
  <si>
    <t>26358051</t>
  </si>
  <si>
    <t>ЗАО " Санаторий "Ерино"</t>
  </si>
  <si>
    <t>5074017181</t>
  </si>
  <si>
    <t>26357765</t>
  </si>
  <si>
    <t>ЗАО "198 КЖИ"</t>
  </si>
  <si>
    <t>5028002208</t>
  </si>
  <si>
    <t>29-10-1998 00:00:00</t>
  </si>
  <si>
    <t>26548053</t>
  </si>
  <si>
    <t>ЗАО "АКВАСТОК"</t>
  </si>
  <si>
    <t>5005041232</t>
  </si>
  <si>
    <t>04-07-2005 00:00:00</t>
  </si>
  <si>
    <t>27256344</t>
  </si>
  <si>
    <t>ЗАО "Агрокомплекс Ногинский"</t>
  </si>
  <si>
    <t>5031069844</t>
  </si>
  <si>
    <t>08-11-2006 00:00:00</t>
  </si>
  <si>
    <t>26772758</t>
  </si>
  <si>
    <t>ЗАО "Водоканал"</t>
  </si>
  <si>
    <t>5020051845</t>
  </si>
  <si>
    <t>502001001</t>
  </si>
  <si>
    <t>27-09-2007 00:00:00</t>
  </si>
  <si>
    <t>26358037</t>
  </si>
  <si>
    <t>ЗАО "ГОРАК"</t>
  </si>
  <si>
    <t>5072701075</t>
  </si>
  <si>
    <t>507201001</t>
  </si>
  <si>
    <t>26357601</t>
  </si>
  <si>
    <t>ЗАО "Дмитров-Холдинг"</t>
  </si>
  <si>
    <t>5006006664</t>
  </si>
  <si>
    <t>26357944</t>
  </si>
  <si>
    <t>ЗАО "ЗОЗП"</t>
  </si>
  <si>
    <t>5042015689</t>
  </si>
  <si>
    <t>17-10-2002 00:00:00</t>
  </si>
  <si>
    <t>26548277</t>
  </si>
  <si>
    <t>ЗАО "ИСК "Новое строительство"</t>
  </si>
  <si>
    <t>7710155065</t>
  </si>
  <si>
    <t>774501001</t>
  </si>
  <si>
    <t>26548175</t>
  </si>
  <si>
    <t>ЗАО "КОМПЛЕКС-ЧИГ"</t>
  </si>
  <si>
    <t>7703065332</t>
  </si>
  <si>
    <t>26549209</t>
  </si>
  <si>
    <t>ЗАО "КСПЗ"</t>
  </si>
  <si>
    <t>5021011845</t>
  </si>
  <si>
    <t>401801001</t>
  </si>
  <si>
    <t>26508665</t>
  </si>
  <si>
    <t>ЗАО "Каширское"</t>
  </si>
  <si>
    <t>5019015634</t>
  </si>
  <si>
    <t>501901001</t>
  </si>
  <si>
    <t>26548146</t>
  </si>
  <si>
    <t>ЗАО "Краснополянская птицефабрика"</t>
  </si>
  <si>
    <t>5029014809</t>
  </si>
  <si>
    <t>26785033</t>
  </si>
  <si>
    <t>ЗАО "Леонтьево"</t>
  </si>
  <si>
    <t>5045001966</t>
  </si>
  <si>
    <t>26650567</t>
  </si>
  <si>
    <t>ЗАО "Матвеевское"</t>
  </si>
  <si>
    <t>5032025310</t>
  </si>
  <si>
    <t>26548093</t>
  </si>
  <si>
    <t>ЗАО "Можайский"</t>
  </si>
  <si>
    <t>5028000377</t>
  </si>
  <si>
    <t>26548341</t>
  </si>
  <si>
    <t>ЗАО "Московский конный завод № 1"</t>
  </si>
  <si>
    <t>5032039592</t>
  </si>
  <si>
    <t>27554202</t>
  </si>
  <si>
    <t>ЗАО "Новая усадьба"</t>
  </si>
  <si>
    <t>7728587940</t>
  </si>
  <si>
    <t>26548065</t>
  </si>
  <si>
    <t>ЗАО "Новый Быт"</t>
  </si>
  <si>
    <t>5048019136</t>
  </si>
  <si>
    <t>26548021</t>
  </si>
  <si>
    <t>ЗАО "Ногинское"</t>
  </si>
  <si>
    <t>5031015180</t>
  </si>
  <si>
    <t>26357864</t>
  </si>
  <si>
    <t>ЗАО "ПО "Берег"</t>
  </si>
  <si>
    <t>5035001332</t>
  </si>
  <si>
    <t>30-01-1992 00:00:00</t>
  </si>
  <si>
    <t>26357817</t>
  </si>
  <si>
    <t>ЗАО "Петелинская птицефабрика"</t>
  </si>
  <si>
    <t>5032000235</t>
  </si>
  <si>
    <t>26650368</t>
  </si>
  <si>
    <t>ЗАО "Продснаб АПК Раменский"</t>
  </si>
  <si>
    <t>5040034453</t>
  </si>
  <si>
    <t>26357948</t>
  </si>
  <si>
    <t>ЗАО "СТРОЙГРУППА СП"</t>
  </si>
  <si>
    <t>5042074571</t>
  </si>
  <si>
    <t>26-09-2003 00:00:00</t>
  </si>
  <si>
    <t>26548177</t>
  </si>
  <si>
    <t>ЗАО "Совхоз имени Ленина"</t>
  </si>
  <si>
    <t>5003009032</t>
  </si>
  <si>
    <t>26777934</t>
  </si>
  <si>
    <t>ЗАО "Станция очистки"</t>
  </si>
  <si>
    <t>5005033834</t>
  </si>
  <si>
    <t>25-09-2001 00:00:00</t>
  </si>
  <si>
    <t>26548120</t>
  </si>
  <si>
    <t>ЗАО "Туристский комплекс Клязьминское водохранилище"</t>
  </si>
  <si>
    <t>5029026466</t>
  </si>
  <si>
    <t>26548152</t>
  </si>
  <si>
    <t>ЗАО "Шарапово"</t>
  </si>
  <si>
    <t>5032002264</t>
  </si>
  <si>
    <t>26357683</t>
  </si>
  <si>
    <t>ЗАО "ЭНО"</t>
  </si>
  <si>
    <t>5017032666</t>
  </si>
  <si>
    <t>02-12-1996 00:00:00</t>
  </si>
  <si>
    <t>26357929</t>
  </si>
  <si>
    <t>ЗАО "Электроизолит"</t>
  </si>
  <si>
    <t>5042000530</t>
  </si>
  <si>
    <t>26777937</t>
  </si>
  <si>
    <t>ЗАО «Воскресенское»</t>
  </si>
  <si>
    <t>5005001776</t>
  </si>
  <si>
    <t>30797965</t>
  </si>
  <si>
    <t>ЗАО «Совместное предприятие «Евразия М4»</t>
  </si>
  <si>
    <t>5009056102</t>
  </si>
  <si>
    <t>01-03-2006 00:00:00</t>
  </si>
  <si>
    <t>26650381</t>
  </si>
  <si>
    <t>ЗАО ПХ "Чулковское"</t>
  </si>
  <si>
    <t>5040004160</t>
  </si>
  <si>
    <t>31397265</t>
  </si>
  <si>
    <t>ИП Галкина Г.В.</t>
  </si>
  <si>
    <t>773100377842</t>
  </si>
  <si>
    <t>13-03-2018 00:00:00</t>
  </si>
  <si>
    <t>28891397</t>
  </si>
  <si>
    <t>КОО "МИЛЛГРИН ЛИМИТЕД"</t>
  </si>
  <si>
    <t>9909326221</t>
  </si>
  <si>
    <t>502451001</t>
  </si>
  <si>
    <t>26649472</t>
  </si>
  <si>
    <t>ЛПУ санаторий "Озеры"</t>
  </si>
  <si>
    <t>5033002210</t>
  </si>
  <si>
    <t>503301001</t>
  </si>
  <si>
    <t>05-08-1992 00:00:00</t>
  </si>
  <si>
    <t>26357907</t>
  </si>
  <si>
    <t>Лечебно-профилактическое учреждение "Санаторий "Правда"</t>
  </si>
  <si>
    <t>5038036051</t>
  </si>
  <si>
    <t>30358385</t>
  </si>
  <si>
    <t>МКП "ИКЖКХ"</t>
  </si>
  <si>
    <t>5044046731</t>
  </si>
  <si>
    <t>02-02-2005 00:00:00</t>
  </si>
  <si>
    <t>26548421</t>
  </si>
  <si>
    <t>МП "Водоканал"</t>
  </si>
  <si>
    <t>5026000090</t>
  </si>
  <si>
    <t>502601001</t>
  </si>
  <si>
    <t>01-10-1992 00:00:00</t>
  </si>
  <si>
    <t>26357992</t>
  </si>
  <si>
    <t>МП "ЖКХ " Чеховского района</t>
  </si>
  <si>
    <t>5048052077</t>
  </si>
  <si>
    <t>21-06-1996 00:00:00</t>
  </si>
  <si>
    <t>31454488</t>
  </si>
  <si>
    <t>МП "ИНЖТЕХСЕРВИС"</t>
  </si>
  <si>
    <t>5013001748</t>
  </si>
  <si>
    <t>01-10-2020 00:00:00</t>
  </si>
  <si>
    <t>28044250</t>
  </si>
  <si>
    <t>МП "ЛП КТВС"</t>
  </si>
  <si>
    <t>5050097808</t>
  </si>
  <si>
    <t>06-06-2012 00:00:00</t>
  </si>
  <si>
    <t>28054885</t>
  </si>
  <si>
    <t>МП "Лотошинское ЖКХ"</t>
  </si>
  <si>
    <t>5071005886</t>
  </si>
  <si>
    <t>30809550</t>
  </si>
  <si>
    <t>МП "РЭУ"</t>
  </si>
  <si>
    <t>5022556658</t>
  </si>
  <si>
    <t>20-11-2009 00:00:00</t>
  </si>
  <si>
    <t>27709982</t>
  </si>
  <si>
    <t>МП ГПМ "МИК"</t>
  </si>
  <si>
    <t>5050092408</t>
  </si>
  <si>
    <t>02-05-2012 00:00:00</t>
  </si>
  <si>
    <t>26358074</t>
  </si>
  <si>
    <t>МПКХ "Шаховская"</t>
  </si>
  <si>
    <t>5079000720</t>
  </si>
  <si>
    <t>507901001</t>
  </si>
  <si>
    <t>26357752</t>
  </si>
  <si>
    <t>МУЖКП "Котельники"</t>
  </si>
  <si>
    <t>5027048658</t>
  </si>
  <si>
    <t>06-02-1995 00:00:00</t>
  </si>
  <si>
    <t>26357640</t>
  </si>
  <si>
    <t>МУП "Азимут"</t>
  </si>
  <si>
    <t>5011018009</t>
  </si>
  <si>
    <t>30-03-1999 00:00:00</t>
  </si>
  <si>
    <t>26548083</t>
  </si>
  <si>
    <t>МУП "Балашихинский Водоканал"</t>
  </si>
  <si>
    <t>5012091227</t>
  </si>
  <si>
    <t>18-02-2016 00:00:00</t>
  </si>
  <si>
    <t>26508619</t>
  </si>
  <si>
    <t>МУП "Белоозерское ЖКХ"</t>
  </si>
  <si>
    <t>5005038631</t>
  </si>
  <si>
    <t>19-05-2004 00:00:00</t>
  </si>
  <si>
    <t>26647127</t>
  </si>
  <si>
    <t>МУП "Благоустройство и развитие" городского округа Власиха</t>
  </si>
  <si>
    <t>5032223658</t>
  </si>
  <si>
    <t>02-06-2010 00:00:00</t>
  </si>
  <si>
    <t>26548211</t>
  </si>
  <si>
    <t>МУП "Большие Вязёмы"</t>
  </si>
  <si>
    <t>5032199148</t>
  </si>
  <si>
    <t>26514988</t>
  </si>
  <si>
    <t>МУП "ВИДНОВСКОЕ ПТО ГХ"</t>
  </si>
  <si>
    <t>5003002816</t>
  </si>
  <si>
    <t>18-04-2017 00:00:00</t>
  </si>
  <si>
    <t>26354067</t>
  </si>
  <si>
    <t>МУП "ВОДОКАНАЛ"</t>
  </si>
  <si>
    <t>5034028109</t>
  </si>
  <si>
    <t>13-09-2018 00:00:00</t>
  </si>
  <si>
    <t>30359822</t>
  </si>
  <si>
    <t>МУП "Водоканал"</t>
  </si>
  <si>
    <t>5019025953</t>
  </si>
  <si>
    <t>04-08-2014 00:00:00</t>
  </si>
  <si>
    <t>26548269</t>
  </si>
  <si>
    <t>5021012542</t>
  </si>
  <si>
    <t>502101001</t>
  </si>
  <si>
    <t>26548357</t>
  </si>
  <si>
    <t>5042002584</t>
  </si>
  <si>
    <t>25-08-1992 00:00:00</t>
  </si>
  <si>
    <t>26548427</t>
  </si>
  <si>
    <t>5052009050</t>
  </si>
  <si>
    <t>26548317</t>
  </si>
  <si>
    <t>МУП "Водоканал" г. Подольска</t>
  </si>
  <si>
    <t>5036029468</t>
  </si>
  <si>
    <t>503601001</t>
  </si>
  <si>
    <t>26548215</t>
  </si>
  <si>
    <t>МУП "Водоканал-Сервис"</t>
  </si>
  <si>
    <t>5043019742</t>
  </si>
  <si>
    <t>504301001</t>
  </si>
  <si>
    <t>27-09-2000 00:00:00</t>
  </si>
  <si>
    <t>30358464</t>
  </si>
  <si>
    <t>МУП "Восход-Сервис"</t>
  </si>
  <si>
    <t>5017106011</t>
  </si>
  <si>
    <t>17-04-2015 00:00:00</t>
  </si>
  <si>
    <t>26774401</t>
  </si>
  <si>
    <t>МУП "ДЕЗ "ГОРХОЗ"</t>
  </si>
  <si>
    <t>5019021684</t>
  </si>
  <si>
    <t>21-09-2009 00:00:00</t>
  </si>
  <si>
    <t>26548075</t>
  </si>
  <si>
    <t>МУП "Домодедовский водоканал"</t>
  </si>
  <si>
    <t>5009034660</t>
  </si>
  <si>
    <t>27-03-2002 00:00:00</t>
  </si>
  <si>
    <t>26357658</t>
  </si>
  <si>
    <t>МУП "ЕСКХ Зарайского района"</t>
  </si>
  <si>
    <t>5014008866</t>
  </si>
  <si>
    <t>501401001</t>
  </si>
  <si>
    <t>05-06-2003 00:00:00</t>
  </si>
  <si>
    <t>28506241</t>
  </si>
  <si>
    <t>МУП "ЖКХ Назарьево"</t>
  </si>
  <si>
    <t>5032272535</t>
  </si>
  <si>
    <t>11-11-2013 00:00:00</t>
  </si>
  <si>
    <t>26358023</t>
  </si>
  <si>
    <t>МУП "ЖКХ г. Щербинки"</t>
  </si>
  <si>
    <t>5051006070</t>
  </si>
  <si>
    <t>505101001</t>
  </si>
  <si>
    <t>26358033</t>
  </si>
  <si>
    <t>МУП "Жилищно-коммунальное объединение" г. Королев</t>
  </si>
  <si>
    <t>5054086525</t>
  </si>
  <si>
    <t>505401001</t>
  </si>
  <si>
    <t>26357784</t>
  </si>
  <si>
    <t>МУП "Жилкомбытстрой-Молодежный"</t>
  </si>
  <si>
    <t>5030041170</t>
  </si>
  <si>
    <t>13-06-2002 00:00:00</t>
  </si>
  <si>
    <t>26548371</t>
  </si>
  <si>
    <t>МУП "Ивантеевский Водоканал"</t>
  </si>
  <si>
    <t>5016013318</t>
  </si>
  <si>
    <t>501601001</t>
  </si>
  <si>
    <t>26357618</t>
  </si>
  <si>
    <t>МУП "Инженерные сети г.Долгопрудного"</t>
  </si>
  <si>
    <t>5008032317</t>
  </si>
  <si>
    <t>500801001</t>
  </si>
  <si>
    <t>11-12-2001 00:00:00</t>
  </si>
  <si>
    <t>31341881</t>
  </si>
  <si>
    <t>МУП "Истринская теплосеть"</t>
  </si>
  <si>
    <t>5017046933</t>
  </si>
  <si>
    <t>26-07-2002 00:00:00</t>
  </si>
  <si>
    <t>26548379</t>
  </si>
  <si>
    <t>МУП "Истринский Водоканал"</t>
  </si>
  <si>
    <t>5017046926</t>
  </si>
  <si>
    <t>28275063</t>
  </si>
  <si>
    <t>МУП "ККК"</t>
  </si>
  <si>
    <t>5042128611</t>
  </si>
  <si>
    <t>27-06-2013 00:00:00</t>
  </si>
  <si>
    <t>28823091</t>
  </si>
  <si>
    <t>МУП "Климовский водоканал"</t>
  </si>
  <si>
    <t>5074050830</t>
  </si>
  <si>
    <t>08-07-2014 00:00:00</t>
  </si>
  <si>
    <t>26548158</t>
  </si>
  <si>
    <t>МУП "Коммунальные сети"</t>
  </si>
  <si>
    <t>5042110156</t>
  </si>
  <si>
    <t>30834016</t>
  </si>
  <si>
    <t>МУП "Леонтьевское ЖКХ"</t>
  </si>
  <si>
    <t>5045055577</t>
  </si>
  <si>
    <t>22-04-2014 00:00:00</t>
  </si>
  <si>
    <t>26548323</t>
  </si>
  <si>
    <t>МУП "Лесной"</t>
  </si>
  <si>
    <t>5038070260</t>
  </si>
  <si>
    <t>27-07-2009 00:00:00</t>
  </si>
  <si>
    <t>30402024</t>
  </si>
  <si>
    <t>МУП "НИС"</t>
  </si>
  <si>
    <t>5024160570</t>
  </si>
  <si>
    <t>11-12-2015 00:00:00</t>
  </si>
  <si>
    <t>31029554</t>
  </si>
  <si>
    <t>МУП "Некрасовский водоканал"</t>
  </si>
  <si>
    <t>5007091951</t>
  </si>
  <si>
    <t>13-11-2014 00:00:00</t>
  </si>
  <si>
    <t>27517178</t>
  </si>
  <si>
    <t>МУП "ПК "Андреевка"</t>
  </si>
  <si>
    <t>5044079945</t>
  </si>
  <si>
    <t>01-07-2011 00:00:00</t>
  </si>
  <si>
    <t>26818252</t>
  </si>
  <si>
    <t>МУП "ПТК"</t>
  </si>
  <si>
    <t>5019022504</t>
  </si>
  <si>
    <t>27-05-2010 00:00:00</t>
  </si>
  <si>
    <t>26645400</t>
  </si>
  <si>
    <t>МУП "ПТО ЖКХ"</t>
  </si>
  <si>
    <t>5045003106</t>
  </si>
  <si>
    <t>03-11-1998 00:00:00</t>
  </si>
  <si>
    <t>26504820</t>
  </si>
  <si>
    <t>МУП "ПТП ГХ", городской округ Электросталь</t>
  </si>
  <si>
    <t>5053006284</t>
  </si>
  <si>
    <t>505301001</t>
  </si>
  <si>
    <t>26548223</t>
  </si>
  <si>
    <t>МУП "Пушкинский Водоканал"</t>
  </si>
  <si>
    <t>5038057693</t>
  </si>
  <si>
    <t>30922714</t>
  </si>
  <si>
    <t>МУП "РКС"</t>
  </si>
  <si>
    <t>5042143553</t>
  </si>
  <si>
    <t>22-12-2016 00:00:00</t>
  </si>
  <si>
    <t>26358063</t>
  </si>
  <si>
    <t>МУП "РСО го Серебряные Пруды"</t>
  </si>
  <si>
    <t>5019027534</t>
  </si>
  <si>
    <t>29-03-2016 00:00:00</t>
  </si>
  <si>
    <t>30919733</t>
  </si>
  <si>
    <t>МУП "Райкомсервис"</t>
  </si>
  <si>
    <t>5078022908</t>
  </si>
  <si>
    <t>507801001</t>
  </si>
  <si>
    <t>10-10-2016 00:00:00</t>
  </si>
  <si>
    <t>30987425</t>
  </si>
  <si>
    <t>МУП "Ресурс - Деденево"</t>
  </si>
  <si>
    <t>5007101945</t>
  </si>
  <si>
    <t>31-07-2017 00:00:00</t>
  </si>
  <si>
    <t>26357719</t>
  </si>
  <si>
    <t>МУП "СКИ"</t>
  </si>
  <si>
    <t>5023010332</t>
  </si>
  <si>
    <t>502301001</t>
  </si>
  <si>
    <t>09-02-2009 00:00:00</t>
  </si>
  <si>
    <t>26357976</t>
  </si>
  <si>
    <t>МУП "ТАТАРИНОВСКОЕ ЖКХ"</t>
  </si>
  <si>
    <t>5045019755</t>
  </si>
  <si>
    <t>01-10-1996 00:00:00</t>
  </si>
  <si>
    <t>26358073</t>
  </si>
  <si>
    <t>МУП "Талдомсервис" г.Талдом</t>
  </si>
  <si>
    <t>5078015918</t>
  </si>
  <si>
    <t>23-11-2006 00:00:00</t>
  </si>
  <si>
    <t>26357717</t>
  </si>
  <si>
    <t>МУП "Тепло Коломны"</t>
  </si>
  <si>
    <t>5022030985</t>
  </si>
  <si>
    <t>05-12-2001 00:00:00</t>
  </si>
  <si>
    <t>26357914</t>
  </si>
  <si>
    <t>МУП "Тепловодоканал"</t>
  </si>
  <si>
    <t>5039008071</t>
  </si>
  <si>
    <t>503901001</t>
  </si>
  <si>
    <t>26357981</t>
  </si>
  <si>
    <t>МУП "Троицктеплоэнерго"</t>
  </si>
  <si>
    <t>5046049865</t>
  </si>
  <si>
    <t>30837586</t>
  </si>
  <si>
    <t>МУП "УКС"</t>
  </si>
  <si>
    <t>5050115535</t>
  </si>
  <si>
    <t>15-01-2015 00:00:00</t>
  </si>
  <si>
    <t>26783107</t>
  </si>
  <si>
    <t>МУП "УЭ"</t>
  </si>
  <si>
    <t>5031007809</t>
  </si>
  <si>
    <t>31305053</t>
  </si>
  <si>
    <t>МУП "ЭЦУ"</t>
  </si>
  <si>
    <t>5053041031</t>
  </si>
  <si>
    <t>20-07-2005 00:00:00</t>
  </si>
  <si>
    <t>26357869</t>
  </si>
  <si>
    <t>МУП "Энергетик"</t>
  </si>
  <si>
    <t>5035019481</t>
  </si>
  <si>
    <t>30802843</t>
  </si>
  <si>
    <t>МУП "Энергоснабжение"</t>
  </si>
  <si>
    <t>5005031555</t>
  </si>
  <si>
    <t>31-05-2000 00:00:00</t>
  </si>
  <si>
    <t>26504916</t>
  </si>
  <si>
    <t>МУП «Восход-Комплекс»</t>
  </si>
  <si>
    <t>5017042382</t>
  </si>
  <si>
    <t>26566851</t>
  </si>
  <si>
    <t>МУП ВКХ "ВОДОКАНАЛ"</t>
  </si>
  <si>
    <t>5006004145</t>
  </si>
  <si>
    <t>500601001</t>
  </si>
  <si>
    <t>03-12-1996 00:00:00</t>
  </si>
  <si>
    <t>26773054</t>
  </si>
  <si>
    <t>МУП ЖКУ МО "Барановский сельсовет"</t>
  </si>
  <si>
    <t>3008005486</t>
  </si>
  <si>
    <t>300801001</t>
  </si>
  <si>
    <t>09-04-2007 00:00:00</t>
  </si>
  <si>
    <t>26357753</t>
  </si>
  <si>
    <t>МУП ЖКХ ГП Малаховка</t>
  </si>
  <si>
    <t>5027052196</t>
  </si>
  <si>
    <t>26357646</t>
  </si>
  <si>
    <t>МУП КХ "Егорьевские инженерные сети"</t>
  </si>
  <si>
    <t>5011025214</t>
  </si>
  <si>
    <t>26358064</t>
  </si>
  <si>
    <t>МУП МПКХ Узуновское</t>
  </si>
  <si>
    <t>5076007380</t>
  </si>
  <si>
    <t>507601001</t>
  </si>
  <si>
    <t>26-11-2005 00:00:00</t>
  </si>
  <si>
    <t>26358040</t>
  </si>
  <si>
    <t>МУП ПТО ЖХ №8 Орехово-Зуевского района</t>
  </si>
  <si>
    <t>5073006726</t>
  </si>
  <si>
    <t>507301001</t>
  </si>
  <si>
    <t>26548331</t>
  </si>
  <si>
    <t>МУП ЩМР "Межрайонный Щелковский Водоканал"</t>
  </si>
  <si>
    <t>5050025306</t>
  </si>
  <si>
    <t>26361356</t>
  </si>
  <si>
    <t>Международная межправительственная научно-исследовательская организация Объединенный институт ядерных исследований</t>
  </si>
  <si>
    <t>9909125356</t>
  </si>
  <si>
    <t>501063001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</si>
  <si>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</si>
  <si>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</si>
  <si>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770845068</t>
  </si>
  <si>
    <t>27435083</t>
  </si>
  <si>
    <t>Московская дирекция по тепловодоснабжению СП ЦДТВ –филиал ОАО «РЖД»</t>
  </si>
  <si>
    <t>770845069</t>
  </si>
  <si>
    <t>05-12-2017 00:00:00</t>
  </si>
  <si>
    <t>26650723</t>
  </si>
  <si>
    <t>Московская экономическая школа</t>
  </si>
  <si>
    <t>7703093763</t>
  </si>
  <si>
    <t>503232001</t>
  </si>
  <si>
    <t>01-02-1993 00:00:00</t>
  </si>
  <si>
    <t>26548301</t>
  </si>
  <si>
    <t>Московско-Савеловская дистанция ГС</t>
  </si>
  <si>
    <t>771031001</t>
  </si>
  <si>
    <t>26548173</t>
  </si>
  <si>
    <t>Московско-Савеловская дистанция гражданских сооружений</t>
  </si>
  <si>
    <t>990850372</t>
  </si>
  <si>
    <t>28145252</t>
  </si>
  <si>
    <t>НИЦ "Курчатовский институт"- ИФВЭ</t>
  </si>
  <si>
    <t>5037007869</t>
  </si>
  <si>
    <t>17-04-2012 00:00:00</t>
  </si>
  <si>
    <t>26647696</t>
  </si>
  <si>
    <t>НП «Коттеджный поселок «Городок К»</t>
  </si>
  <si>
    <t>5046063940</t>
  </si>
  <si>
    <t>26567654</t>
  </si>
  <si>
    <t>НП «Резиденции Бенилюкс»</t>
  </si>
  <si>
    <t>5017053899</t>
  </si>
  <si>
    <t>26653548</t>
  </si>
  <si>
    <t>Некоммерческое партнерство «ЛэндиКо»</t>
  </si>
  <si>
    <t>5044052816</t>
  </si>
  <si>
    <t>26653825</t>
  </si>
  <si>
    <t>Некоммерческое партнерство «Царское село»</t>
  </si>
  <si>
    <t>5017055624</t>
  </si>
  <si>
    <t>26654020</t>
  </si>
  <si>
    <t>ОАО  «ЭлИНП»</t>
  </si>
  <si>
    <t>5035000064</t>
  </si>
  <si>
    <t>26650535</t>
  </si>
  <si>
    <t>ОАО  НПО "Наука"</t>
  </si>
  <si>
    <t>7714005350</t>
  </si>
  <si>
    <t>26548037</t>
  </si>
  <si>
    <t>ОАО "Агрофирма "Рогачево"</t>
  </si>
  <si>
    <t>5007007004</t>
  </si>
  <si>
    <t>26548377</t>
  </si>
  <si>
    <t>ОАО "Аннинское"</t>
  </si>
  <si>
    <t>5075018043</t>
  </si>
  <si>
    <t>26506459</t>
  </si>
  <si>
    <t>ОАО "Вешки"</t>
  </si>
  <si>
    <t>5029004007</t>
  </si>
  <si>
    <t>26774429</t>
  </si>
  <si>
    <t>ОАО "Водоканал"</t>
  </si>
  <si>
    <t>1108020501</t>
  </si>
  <si>
    <t>110801001</t>
  </si>
  <si>
    <t>26357815</t>
  </si>
  <si>
    <t>ОАО "ГКЗ"</t>
  </si>
  <si>
    <t>5032000108</t>
  </si>
  <si>
    <t>26-10-1992 00:00:00</t>
  </si>
  <si>
    <t>26548349</t>
  </si>
  <si>
    <t>ОАО "ГУОВ МО"</t>
  </si>
  <si>
    <t>7703033130</t>
  </si>
  <si>
    <t>500702001</t>
  </si>
  <si>
    <t>26357823</t>
  </si>
  <si>
    <t>ОАО "Голицынский ОЗСА"</t>
  </si>
  <si>
    <t>5032012696</t>
  </si>
  <si>
    <t>26357845</t>
  </si>
  <si>
    <t>ОАО "Голицынский автобусный завод"</t>
  </si>
  <si>
    <t>5032063891</t>
  </si>
  <si>
    <t>26548029</t>
  </si>
  <si>
    <t>ОАО "Дашковка"</t>
  </si>
  <si>
    <t>5077000154</t>
  </si>
  <si>
    <t>507707001</t>
  </si>
  <si>
    <t>26-04-1998 00:00:00</t>
  </si>
  <si>
    <t>26358041</t>
  </si>
  <si>
    <t>ОАО "Демиховский машиностроительный завод"</t>
  </si>
  <si>
    <t>5073050010</t>
  </si>
  <si>
    <t>774550001</t>
  </si>
  <si>
    <t>26358053</t>
  </si>
  <si>
    <t>ОАО "Дубровицы"</t>
  </si>
  <si>
    <t>5074030168</t>
  </si>
  <si>
    <t>26804316</t>
  </si>
  <si>
    <t>ОАО "Дулевский красочный завод"</t>
  </si>
  <si>
    <t>5073050115</t>
  </si>
  <si>
    <t>27996896</t>
  </si>
  <si>
    <t>ОАО "ЖКХ г.п. Деденево"</t>
  </si>
  <si>
    <t>5007083703</t>
  </si>
  <si>
    <t>26357974</t>
  </si>
  <si>
    <t>ОАО "Жилевский завод пластмасс"</t>
  </si>
  <si>
    <t>5045009531</t>
  </si>
  <si>
    <t>26548154</t>
  </si>
  <si>
    <t>ОАО "Заря Подмоскоя"</t>
  </si>
  <si>
    <t>5009041096</t>
  </si>
  <si>
    <t>997650007</t>
  </si>
  <si>
    <t>26807166</t>
  </si>
  <si>
    <t>ОАО "Кимпор"</t>
  </si>
  <si>
    <t>5074000276</t>
  </si>
  <si>
    <t>26361015</t>
  </si>
  <si>
    <t>ОАО "Климатехника"</t>
  </si>
  <si>
    <t>7710088186</t>
  </si>
  <si>
    <t>771001001</t>
  </si>
  <si>
    <t>13-01-1993 00:00:00</t>
  </si>
  <si>
    <t>26357761</t>
  </si>
  <si>
    <t>ОАО "ЛЗП"</t>
  </si>
  <si>
    <t>5027100964</t>
  </si>
  <si>
    <t>18-05-2004 00:00:00</t>
  </si>
  <si>
    <t>26357737</t>
  </si>
  <si>
    <t>ОАО "Лыткаринский завод оптического стекла"</t>
  </si>
  <si>
    <t>5026000300</t>
  </si>
  <si>
    <t>26548253</t>
  </si>
  <si>
    <t>ОАО "Люберецкий ГОК"</t>
  </si>
  <si>
    <t>5027035553</t>
  </si>
  <si>
    <t>26508638</t>
  </si>
  <si>
    <t>ОАО "Московский завод "Кристалл" филиал "Корыстово"</t>
  </si>
  <si>
    <t>7722019116</t>
  </si>
  <si>
    <t>501902001</t>
  </si>
  <si>
    <t>26785344</t>
  </si>
  <si>
    <t>ОАО "НИИРП"</t>
  </si>
  <si>
    <t>5042013804</t>
  </si>
  <si>
    <t>28-10-1992 00:00:00</t>
  </si>
  <si>
    <t>27581374</t>
  </si>
  <si>
    <t>ОАО "НПП "Звезда"</t>
  </si>
  <si>
    <t>5027030107</t>
  </si>
  <si>
    <t>26357809</t>
  </si>
  <si>
    <t>ОАО "НПТО ЖКХ"</t>
  </si>
  <si>
    <t>5031100117</t>
  </si>
  <si>
    <t>28252425</t>
  </si>
  <si>
    <t>ОАО "Новомосковский Технопарк"</t>
  </si>
  <si>
    <t>5003004676</t>
  </si>
  <si>
    <t>26357802</t>
  </si>
  <si>
    <t>ОАО "Ногинский хлебокомбинат"</t>
  </si>
  <si>
    <t>5031020302</t>
  </si>
  <si>
    <t>28819493</t>
  </si>
  <si>
    <t>ОАО "Огниково"</t>
  </si>
  <si>
    <t>5017003880</t>
  </si>
  <si>
    <t>06-03-1997 00:00:00</t>
  </si>
  <si>
    <t>26548303</t>
  </si>
  <si>
    <t>ОАО "Одинцовский Водоканал"</t>
  </si>
  <si>
    <t>5032199733</t>
  </si>
  <si>
    <t>26548035</t>
  </si>
  <si>
    <t>ОАО "Орловское"</t>
  </si>
  <si>
    <t>5050080402</t>
  </si>
  <si>
    <t>22-09-2009 00:00:00</t>
  </si>
  <si>
    <t>26511013</t>
  </si>
  <si>
    <t>ОАО "Особое конструкторское бюро кабельной промышленности"</t>
  </si>
  <si>
    <t>5029150262</t>
  </si>
  <si>
    <t>26357614</t>
  </si>
  <si>
    <t>ОАО "ПО "ТОС"</t>
  </si>
  <si>
    <t>5008000202</t>
  </si>
  <si>
    <t>26548027</t>
  </si>
  <si>
    <t>ОАО "Пансионат "Рождественское"</t>
  </si>
  <si>
    <t>5077001334</t>
  </si>
  <si>
    <t>26357827</t>
  </si>
  <si>
    <t>ОАО "Пансионат с лечением Солнечная поляна"</t>
  </si>
  <si>
    <t>5032022630</t>
  </si>
  <si>
    <t>26548339</t>
  </si>
  <si>
    <t>ОАО "Песковский комбинат строительных материалов"</t>
  </si>
  <si>
    <t>5070000042</t>
  </si>
  <si>
    <t>507001001</t>
  </si>
  <si>
    <t>28817352</t>
  </si>
  <si>
    <t>ОАО "Прогресс"</t>
  </si>
  <si>
    <t>5049021561</t>
  </si>
  <si>
    <t>505501001</t>
  </si>
  <si>
    <t>26357899</t>
  </si>
  <si>
    <t>ОАО "Пушкинский электромеханический завод"</t>
  </si>
  <si>
    <t>5038010790</t>
  </si>
  <si>
    <t>26357917</t>
  </si>
  <si>
    <t>ОАО "РАТЕКС"</t>
  </si>
  <si>
    <t>5040007918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</si>
  <si>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</si>
  <si>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</si>
  <si>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</si>
  <si>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01-04-2011 00:00:00</t>
  </si>
  <si>
    <t>26548329</t>
  </si>
  <si>
    <t>ОАО "Раменский комбинат хлебопродуктов имени В.Я.Печенова"</t>
  </si>
  <si>
    <t>5040009908</t>
  </si>
  <si>
    <t>26548423</t>
  </si>
  <si>
    <t>ОАО "Речицкий фарфоровый завод"</t>
  </si>
  <si>
    <t>5040003695</t>
  </si>
  <si>
    <t>26548419</t>
  </si>
  <si>
    <t>ОАО "Санаторий "Авангард"</t>
  </si>
  <si>
    <t>5077001327</t>
  </si>
  <si>
    <t>21-04-1994 00:00:00</t>
  </si>
  <si>
    <t>28076876</t>
  </si>
  <si>
    <t>ОАО "Сычевское ПТП ЖКХ"</t>
  </si>
  <si>
    <t>5004024481</t>
  </si>
  <si>
    <t>24-02-2012 00:00:00</t>
  </si>
  <si>
    <t>26548124</t>
  </si>
  <si>
    <t>ОАО "Текстильная фирма "Возрождение"</t>
  </si>
  <si>
    <t>5003001178</t>
  </si>
  <si>
    <t>01-11-1999 00:00:00</t>
  </si>
  <si>
    <t>26650697</t>
  </si>
  <si>
    <t>ОАО "Трест Мособлстрой № 6"</t>
  </si>
  <si>
    <t>5032001704</t>
  </si>
  <si>
    <t>26649181</t>
  </si>
  <si>
    <t>ОАО "УСК МОСТ"</t>
  </si>
  <si>
    <t>7702322731</t>
  </si>
  <si>
    <t>26548285</t>
  </si>
  <si>
    <t>ОАО "ФСК ЕЭС"</t>
  </si>
  <si>
    <t>4716016979</t>
  </si>
  <si>
    <t>26548343</t>
  </si>
  <si>
    <t>ОАО "Химкинский водоканал"</t>
  </si>
  <si>
    <t>5047081156</t>
  </si>
  <si>
    <t>26357933</t>
  </si>
  <si>
    <t>ОАО "Хотьковский автомост"</t>
  </si>
  <si>
    <t>5042001439</t>
  </si>
  <si>
    <t>27581218</t>
  </si>
  <si>
    <t>ОАО "Ямское поле"</t>
  </si>
  <si>
    <t>7714802161</t>
  </si>
  <si>
    <t>771401001</t>
  </si>
  <si>
    <t>26504910</t>
  </si>
  <si>
    <t>ОАО «НИИАО»</t>
  </si>
  <si>
    <t>5040106669</t>
  </si>
  <si>
    <t>26781023</t>
  </si>
  <si>
    <t>ОАО «Пансионат отдыха Новогорск»</t>
  </si>
  <si>
    <t>5047018669</t>
  </si>
  <si>
    <t>27614901</t>
  </si>
  <si>
    <t>ОАО ЛЗОС</t>
  </si>
  <si>
    <t>26548219</t>
  </si>
  <si>
    <t>ОНО ППЗ "Кучинский"</t>
  </si>
  <si>
    <t>5001000605</t>
  </si>
  <si>
    <t>28058525</t>
  </si>
  <si>
    <t>ООО  "ЖК-Ресурс"</t>
  </si>
  <si>
    <t>5032254141</t>
  </si>
  <si>
    <t>03-07-2012 00:00:00</t>
  </si>
  <si>
    <t>28877677</t>
  </si>
  <si>
    <t>ООО " Жостовская фабрика"</t>
  </si>
  <si>
    <t>5029081227</t>
  </si>
  <si>
    <t>07-12-2005 00:00:00</t>
  </si>
  <si>
    <t>30913847</t>
  </si>
  <si>
    <t>ООО "54 ПК"</t>
  </si>
  <si>
    <t>5007094720</t>
  </si>
  <si>
    <t>02-07-2015 00:00:00</t>
  </si>
  <si>
    <t>28798805</t>
  </si>
  <si>
    <t>ООО "АВАНТЕЛЬ МЕНЕДЖМЕНТ"</t>
  </si>
  <si>
    <t>7706661380</t>
  </si>
  <si>
    <t>773001001</t>
  </si>
  <si>
    <t>18-06-2007 00:00:00</t>
  </si>
  <si>
    <t>30951559</t>
  </si>
  <si>
    <t>ООО "АГАЛАРОВ ЭСТЭЙТ"</t>
  </si>
  <si>
    <t>5024101945</t>
  </si>
  <si>
    <t>26649271</t>
  </si>
  <si>
    <t>ООО "АЛЬФА-ВИТ"</t>
  </si>
  <si>
    <t>5038064250</t>
  </si>
  <si>
    <t>28423875</t>
  </si>
  <si>
    <t>ООО "АвангардЪ-Контракт"</t>
  </si>
  <si>
    <t>7706231115</t>
  </si>
  <si>
    <t>26-04-2001 00:00:00</t>
  </si>
  <si>
    <t>31153741</t>
  </si>
  <si>
    <t>ООО "Агранта"</t>
  </si>
  <si>
    <t>7724671888</t>
  </si>
  <si>
    <t>20-08-2008 00:00:00</t>
  </si>
  <si>
    <t>30984401</t>
  </si>
  <si>
    <t>ООО "АкваРесурс-АП"</t>
  </si>
  <si>
    <t>5050116465</t>
  </si>
  <si>
    <t>25-02-2015 00:00:00</t>
  </si>
  <si>
    <t>26357730</t>
  </si>
  <si>
    <t>ООО "Акватория"</t>
  </si>
  <si>
    <t>5024033942</t>
  </si>
  <si>
    <t>17-04-1998 00:00:00</t>
  </si>
  <si>
    <t>26360938</t>
  </si>
  <si>
    <t>ООО "Апраксин Центр"</t>
  </si>
  <si>
    <t>7705481426</t>
  </si>
  <si>
    <t>26357811</t>
  </si>
  <si>
    <t>ООО "БКС"</t>
  </si>
  <si>
    <t>5031114871</t>
  </si>
  <si>
    <t>503110001</t>
  </si>
  <si>
    <t>27-04-2015 00:00:00</t>
  </si>
  <si>
    <t>31435239</t>
  </si>
  <si>
    <t>ООО "БШФ"</t>
  </si>
  <si>
    <t>5072007036</t>
  </si>
  <si>
    <t>01-06-2020 00:00:00</t>
  </si>
  <si>
    <t>26357849</t>
  </si>
  <si>
    <t>ООО "Баковский завод"</t>
  </si>
  <si>
    <t>5032228582</t>
  </si>
  <si>
    <t>26548355</t>
  </si>
  <si>
    <t>ООО "Белостолбовская универсальная оптовая торговая база МСПК</t>
  </si>
  <si>
    <t>5009040173</t>
  </si>
  <si>
    <t>997650009</t>
  </si>
  <si>
    <t>31463816</t>
  </si>
  <si>
    <t>ООО "Белый берег"</t>
  </si>
  <si>
    <t>5040067988</t>
  </si>
  <si>
    <t>01-01-2021 00:00:00</t>
  </si>
  <si>
    <t>26807294</t>
  </si>
  <si>
    <t>ООО "В Берлоге"</t>
  </si>
  <si>
    <t>5022088287</t>
  </si>
  <si>
    <t>10-12-2007 00:00:00</t>
  </si>
  <si>
    <t>26357583</t>
  </si>
  <si>
    <t>ООО "ВТК"</t>
  </si>
  <si>
    <t>5004018752</t>
  </si>
  <si>
    <t>28149509</t>
  </si>
  <si>
    <t>ООО "ВТКХ"</t>
  </si>
  <si>
    <t>5072003225</t>
  </si>
  <si>
    <t>28820003</t>
  </si>
  <si>
    <t>ООО "ВЭЛС"</t>
  </si>
  <si>
    <t>7704822352</t>
  </si>
  <si>
    <t>12-03-2014 00:00:00</t>
  </si>
  <si>
    <t>28979896</t>
  </si>
  <si>
    <t>ООО "Вега"</t>
  </si>
  <si>
    <t>5003113185</t>
  </si>
  <si>
    <t>24-03-2015 00:00:00</t>
  </si>
  <si>
    <t>30833098</t>
  </si>
  <si>
    <t>ООО "Водозабор "Ромашково"</t>
  </si>
  <si>
    <t>5032247850</t>
  </si>
  <si>
    <t>04-07-2016 00:00:00</t>
  </si>
  <si>
    <t>28426823</t>
  </si>
  <si>
    <t>ООО "Водоканал"</t>
  </si>
  <si>
    <t>5078018370</t>
  </si>
  <si>
    <t>26567454</t>
  </si>
  <si>
    <t>ООО "Водосервис"</t>
  </si>
  <si>
    <t>7720535852</t>
  </si>
  <si>
    <t>772001001</t>
  </si>
  <si>
    <t>27-09-2005 00:00:00</t>
  </si>
  <si>
    <t>31042073</t>
  </si>
  <si>
    <t>ООО "ГИПЕРГЛОБУС"</t>
  </si>
  <si>
    <t>7743543761</t>
  </si>
  <si>
    <t>997150001</t>
  </si>
  <si>
    <t>14-11-2004 00:00:00</t>
  </si>
  <si>
    <t>27584082</t>
  </si>
  <si>
    <t>ООО "Гермес-Сервис"</t>
  </si>
  <si>
    <t>5072000016</t>
  </si>
  <si>
    <t>28982603</t>
  </si>
  <si>
    <t>ООО "Гранель Инжиниринг"</t>
  </si>
  <si>
    <t>5001091909</t>
  </si>
  <si>
    <t>24-12-2012 00:00:00</t>
  </si>
  <si>
    <t>26504864</t>
  </si>
  <si>
    <t>ООО "ДОЗАКЛ"</t>
  </si>
  <si>
    <t>5007057012</t>
  </si>
  <si>
    <t>31008158</t>
  </si>
  <si>
    <t>ООО "ДОМОДЕДОВО ЭРФИЛД"</t>
  </si>
  <si>
    <t>5009097148</t>
  </si>
  <si>
    <t>997650001</t>
  </si>
  <si>
    <t>05-02-2015 00:00:00</t>
  </si>
  <si>
    <t>26356796</t>
  </si>
  <si>
    <t>ООО "Дзержинские коммунальные сети"</t>
  </si>
  <si>
    <t>4004402685</t>
  </si>
  <si>
    <t>28546531</t>
  </si>
  <si>
    <t>ООО "Дизайн-Студия "Маренго"</t>
  </si>
  <si>
    <t>5036052153</t>
  </si>
  <si>
    <t>20-01-2013 00:00:00</t>
  </si>
  <si>
    <t>31034711</t>
  </si>
  <si>
    <t>ООО "Динат"</t>
  </si>
  <si>
    <t>5032171329</t>
  </si>
  <si>
    <t>25-06-2007 00:00:00</t>
  </si>
  <si>
    <t>26548136</t>
  </si>
  <si>
    <t>ООО "Дирекция Голицыно-3"</t>
  </si>
  <si>
    <t>5030070371</t>
  </si>
  <si>
    <t>26357612</t>
  </si>
  <si>
    <t>ООО "Дмитровтеплосервис"</t>
  </si>
  <si>
    <t>5007048177</t>
  </si>
  <si>
    <t>26548067</t>
  </si>
  <si>
    <t>ООО "Дом и К"</t>
  </si>
  <si>
    <t>5009040215</t>
  </si>
  <si>
    <t>997650011</t>
  </si>
  <si>
    <t>28499338</t>
  </si>
  <si>
    <t>ООО "Дулевский фарфор"</t>
  </si>
  <si>
    <t>5034043989</t>
  </si>
  <si>
    <t>12-05-2012 00:00:00</t>
  </si>
  <si>
    <t>26548017</t>
  </si>
  <si>
    <t>ООО "ЕвроАльянс-Агро"</t>
  </si>
  <si>
    <t>5050050408</t>
  </si>
  <si>
    <t>20-12-2004 00:00:00</t>
  </si>
  <si>
    <t>26357645</t>
  </si>
  <si>
    <t>ООО "Егорьевская птицефабрика"</t>
  </si>
  <si>
    <t>5011020449</t>
  </si>
  <si>
    <t>28266903</t>
  </si>
  <si>
    <t>ООО "ЖЕМЧУЖИНА-СЕРВИС"</t>
  </si>
  <si>
    <t>5032087229</t>
  </si>
  <si>
    <t>10-09-2013 00:00:00</t>
  </si>
  <si>
    <t>28546954</t>
  </si>
  <si>
    <t>ООО "ЖКО"</t>
  </si>
  <si>
    <t>7729775249</t>
  </si>
  <si>
    <t>504545001</t>
  </si>
  <si>
    <t>25-06-2014 00:00:00</t>
  </si>
  <si>
    <t>31391531</t>
  </si>
  <si>
    <t>ООО "ЖКС"</t>
  </si>
  <si>
    <t>5078023972</t>
  </si>
  <si>
    <t>27-12-2019 00:00:00</t>
  </si>
  <si>
    <t>28983753</t>
  </si>
  <si>
    <t>ООО "ЖКХ "Водоканал +"</t>
  </si>
  <si>
    <t>7706765710</t>
  </si>
  <si>
    <t>772201001</t>
  </si>
  <si>
    <t>23-11-2011 00:00:00</t>
  </si>
  <si>
    <t>28147571</t>
  </si>
  <si>
    <t>ООО "ЖКХ "Водоканал+"</t>
  </si>
  <si>
    <t>771901001</t>
  </si>
  <si>
    <t>28049497</t>
  </si>
  <si>
    <t>ООО "ЖКХ Н. Ступино"</t>
  </si>
  <si>
    <t>5045052079</t>
  </si>
  <si>
    <t>28257193</t>
  </si>
  <si>
    <t>ООО "ЖКХ"</t>
  </si>
  <si>
    <t>5045053717</t>
  </si>
  <si>
    <t>31-05-2013 00:00:00</t>
  </si>
  <si>
    <t>27584014</t>
  </si>
  <si>
    <t>5072723022</t>
  </si>
  <si>
    <t>26357785</t>
  </si>
  <si>
    <t>ООО "Жилкомсервис мкр. Восточный"</t>
  </si>
  <si>
    <t>5030049130</t>
  </si>
  <si>
    <t>26639020</t>
  </si>
  <si>
    <t>ООО "Жилресурс"</t>
  </si>
  <si>
    <t>5019019276</t>
  </si>
  <si>
    <t>28136954</t>
  </si>
  <si>
    <t>ООО "Жилстрой"</t>
  </si>
  <si>
    <t>5011025655</t>
  </si>
  <si>
    <t>31000194</t>
  </si>
  <si>
    <t>ООО "ЗЭИМ "Элинар"</t>
  </si>
  <si>
    <t>5030084430</t>
  </si>
  <si>
    <t>12-01-2015 00:00:00</t>
  </si>
  <si>
    <t>31032979</t>
  </si>
  <si>
    <t>ООО "ИКМ"</t>
  </si>
  <si>
    <t>5050103314</t>
  </si>
  <si>
    <t>20-03-2013 00:00:00</t>
  </si>
  <si>
    <t>26357667</t>
  </si>
  <si>
    <t>ООО "ИТ Энергосбыт"</t>
  </si>
  <si>
    <t>5038120345</t>
  </si>
  <si>
    <t>22-03-2016 00:00:00</t>
  </si>
  <si>
    <t>26357967</t>
  </si>
  <si>
    <t>ООО "Инфракомплекс-Сервис"</t>
  </si>
  <si>
    <t>5044047580</t>
  </si>
  <si>
    <t>30363595</t>
  </si>
  <si>
    <t>ООО "Исток"</t>
  </si>
  <si>
    <t>5022047121</t>
  </si>
  <si>
    <t>24-12-2014 00:00:00</t>
  </si>
  <si>
    <t>26548071</t>
  </si>
  <si>
    <t>ООО "Источник"</t>
  </si>
  <si>
    <t>5052017950</t>
  </si>
  <si>
    <t>09-10-2007 00:00:00</t>
  </si>
  <si>
    <t>31000161</t>
  </si>
  <si>
    <t>ООО "КАПО М"</t>
  </si>
  <si>
    <t>5024177479</t>
  </si>
  <si>
    <t>17-07-2017 00:00:00</t>
  </si>
  <si>
    <t>26548140</t>
  </si>
  <si>
    <t>ООО "КСК "Регион"</t>
  </si>
  <si>
    <t>5042097272</t>
  </si>
  <si>
    <t>07-12-2007 00:00:00</t>
  </si>
  <si>
    <t>26583859</t>
  </si>
  <si>
    <t>ООО "КТТ-Дубки"</t>
  </si>
  <si>
    <t>5032126728</t>
  </si>
  <si>
    <t>18-03-2005 00:00:00</t>
  </si>
  <si>
    <t>30938624</t>
  </si>
  <si>
    <t>ООО "КЦИТО"</t>
  </si>
  <si>
    <t>3702691259</t>
  </si>
  <si>
    <t>05-02-2013 00:00:00</t>
  </si>
  <si>
    <t>26358021</t>
  </si>
  <si>
    <t>ООО "Калорис"</t>
  </si>
  <si>
    <t>5050052645</t>
  </si>
  <si>
    <t>14-06-2005 00:00:00</t>
  </si>
  <si>
    <t>26548425</t>
  </si>
  <si>
    <t>ООО "Канал-Сервис"</t>
  </si>
  <si>
    <t>5013044981</t>
  </si>
  <si>
    <t>28984640</t>
  </si>
  <si>
    <t>ООО "Катуар-Инвест"</t>
  </si>
  <si>
    <t>5007091341</t>
  </si>
  <si>
    <t>10-09-2014 00:00:00</t>
  </si>
  <si>
    <t>26548375</t>
  </si>
  <si>
    <t>ООО "Клинволокно Гидротехника"</t>
  </si>
  <si>
    <t>5020028846</t>
  </si>
  <si>
    <t>28457710</t>
  </si>
  <si>
    <t>ООО "Коммунальные Системы"</t>
  </si>
  <si>
    <t>5078020347</t>
  </si>
  <si>
    <t>28882610</t>
  </si>
  <si>
    <t>ООО "Коммунальный Сервис"</t>
  </si>
  <si>
    <t>6914017720</t>
  </si>
  <si>
    <t>691401001</t>
  </si>
  <si>
    <t>02-07-2014 00:00:00</t>
  </si>
  <si>
    <t>30849611</t>
  </si>
  <si>
    <t>ООО "Комплекс Чигасово"</t>
  </si>
  <si>
    <t>5032273137</t>
  </si>
  <si>
    <t>22-11-2013 00:00:00</t>
  </si>
  <si>
    <t>30802850</t>
  </si>
  <si>
    <t>ООО "Конвент-Плюс"</t>
  </si>
  <si>
    <t>7710245657</t>
  </si>
  <si>
    <t>16-06-1997 00:00:00</t>
  </si>
  <si>
    <t>26548407</t>
  </si>
  <si>
    <t>ООО "Континент"</t>
  </si>
  <si>
    <t>7706610360</t>
  </si>
  <si>
    <t>26631338</t>
  </si>
  <si>
    <t>ООО "Контур ресурс"</t>
  </si>
  <si>
    <t>5042106992</t>
  </si>
  <si>
    <t>08-06-2009 00:00:00</t>
  </si>
  <si>
    <t>31383347</t>
  </si>
  <si>
    <t>ООО "Красинжвода"</t>
  </si>
  <si>
    <t>5040133920</t>
  </si>
  <si>
    <t>24-10-2014 00:00:00</t>
  </si>
  <si>
    <t>28816947</t>
  </si>
  <si>
    <t>ООО "КреативКом"</t>
  </si>
  <si>
    <t>7709627637</t>
  </si>
  <si>
    <t>771301001</t>
  </si>
  <si>
    <t>26-08-2005 00:00:00</t>
  </si>
  <si>
    <t>26548399</t>
  </si>
  <si>
    <t>ООО "Кузнецовский комбинат"</t>
  </si>
  <si>
    <t>5030049820</t>
  </si>
  <si>
    <t>28425534</t>
  </si>
  <si>
    <t>ООО "ЛОГОПАРК МЕНЕДЖМЕНТ"</t>
  </si>
  <si>
    <t>5040071960</t>
  </si>
  <si>
    <t>15-06-2006 00:00:00</t>
  </si>
  <si>
    <t>28814804</t>
  </si>
  <si>
    <t>ООО "ЛУХОВИЦКИЙ 1"</t>
  </si>
  <si>
    <t>5072724594</t>
  </si>
  <si>
    <t>24-08-2007 00:00:00</t>
  </si>
  <si>
    <t>28544686</t>
  </si>
  <si>
    <t>ООО "Ларус"</t>
  </si>
  <si>
    <t>5003101461</t>
  </si>
  <si>
    <t>30-05-2012 00:00:00</t>
  </si>
  <si>
    <t>26548391</t>
  </si>
  <si>
    <t>ООО "Ленинский луч"</t>
  </si>
  <si>
    <t>7838024355</t>
  </si>
  <si>
    <t>26548097</t>
  </si>
  <si>
    <t>ООО "Лесные Поляны"</t>
  </si>
  <si>
    <t>5032070610</t>
  </si>
  <si>
    <t>26358056</t>
  </si>
  <si>
    <t>ООО "Лечебно-профилактическое учреждение "Санаторий Дорохово"</t>
  </si>
  <si>
    <t>5075023100</t>
  </si>
  <si>
    <t>26511070</t>
  </si>
  <si>
    <t>ООО "Ликинский автобус"</t>
  </si>
  <si>
    <t>5073006518</t>
  </si>
  <si>
    <t>503450001</t>
  </si>
  <si>
    <t>26511050</t>
  </si>
  <si>
    <t>ООО "Лирсот"</t>
  </si>
  <si>
    <t>7712026280</t>
  </si>
  <si>
    <t>26548381</t>
  </si>
  <si>
    <t>ООО "Лобненский Водоканал"</t>
  </si>
  <si>
    <t>5025017750</t>
  </si>
  <si>
    <t>502501001</t>
  </si>
  <si>
    <t>28828992</t>
  </si>
  <si>
    <t>ООО "Луневобытсервис"</t>
  </si>
  <si>
    <t>5044092880</t>
  </si>
  <si>
    <t>17-10-2014 00:00:00</t>
  </si>
  <si>
    <t>26504932</t>
  </si>
  <si>
    <t>ООО "Любэнергоснаб"</t>
  </si>
  <si>
    <t>5027098306</t>
  </si>
  <si>
    <t>25-12-2003 00:00:00</t>
  </si>
  <si>
    <t>31391257</t>
  </si>
  <si>
    <t>ООО "ЛюксСервис"</t>
  </si>
  <si>
    <t>5032242266</t>
  </si>
  <si>
    <t>05-09-2011 00:00:00</t>
  </si>
  <si>
    <t>30431938</t>
  </si>
  <si>
    <t>ООО "МДК"</t>
  </si>
  <si>
    <t>5007041559</t>
  </si>
  <si>
    <t>02-04-2003 00:00:00</t>
  </si>
  <si>
    <t>26504868</t>
  </si>
  <si>
    <t>ООО "МЕЖДУНАРОДНЫЙ АЭРОПОРТ "ДОМОДЕДОВО"</t>
  </si>
  <si>
    <t>5009026330</t>
  </si>
  <si>
    <t>30363660</t>
  </si>
  <si>
    <t>ООО "МИКРОРАЙОН ЧИСТЫЕ ПРУДЫ"</t>
  </si>
  <si>
    <t>5038105805</t>
  </si>
  <si>
    <t>19-04-2014 00:00:00</t>
  </si>
  <si>
    <t>28875144</t>
  </si>
  <si>
    <t>ООО "МИРУМ"</t>
  </si>
  <si>
    <t>5032173580</t>
  </si>
  <si>
    <t>11-09-2009 00:00:00</t>
  </si>
  <si>
    <t>27580828</t>
  </si>
  <si>
    <t>ООО "Маркет Сервис"</t>
  </si>
  <si>
    <t>5024104907</t>
  </si>
  <si>
    <t>29-10-2009 00:00:00</t>
  </si>
  <si>
    <t>27579088</t>
  </si>
  <si>
    <t>ООО "Мега-Мечта"</t>
  </si>
  <si>
    <t>5007036044</t>
  </si>
  <si>
    <t>28881896</t>
  </si>
  <si>
    <t>ООО "Мережи"</t>
  </si>
  <si>
    <t>7731441282</t>
  </si>
  <si>
    <t>12-02-2013 00:00:00</t>
  </si>
  <si>
    <t>26567656</t>
  </si>
  <si>
    <t>ООО "Монолитстройсервис"</t>
  </si>
  <si>
    <t>7719284153</t>
  </si>
  <si>
    <t>770801001</t>
  </si>
  <si>
    <t>20-10-2003 00:00:00</t>
  </si>
  <si>
    <t>28957655</t>
  </si>
  <si>
    <t>ООО "НАРПРОМЭНЕРГО"</t>
  </si>
  <si>
    <t>5030081006</t>
  </si>
  <si>
    <t>11-09-2013 00:00:00</t>
  </si>
  <si>
    <t>31464107</t>
  </si>
  <si>
    <t>ООО "Нахабино Кантри"</t>
  </si>
  <si>
    <t>7714783631</t>
  </si>
  <si>
    <t>30-06-2009 00:00:00</t>
  </si>
  <si>
    <t>26509777</t>
  </si>
  <si>
    <t>ООО "Нахабинские инженерные сети"</t>
  </si>
  <si>
    <t>5024092779</t>
  </si>
  <si>
    <t>12-12-2007 00:00:00</t>
  </si>
  <si>
    <t>31297753</t>
  </si>
  <si>
    <t>ООО "Новое Тишково"</t>
  </si>
  <si>
    <t>5038998281</t>
  </si>
  <si>
    <t>25-06-2012 00:00:00</t>
  </si>
  <si>
    <t>27580846</t>
  </si>
  <si>
    <t>ООО "Новорижское"</t>
  </si>
  <si>
    <t>5024085718</t>
  </si>
  <si>
    <t>30882743</t>
  </si>
  <si>
    <t>ООО "Нортса"</t>
  </si>
  <si>
    <t>5032216058</t>
  </si>
  <si>
    <t>16-09-2015 00:00:00</t>
  </si>
  <si>
    <t>27731444</t>
  </si>
  <si>
    <t>ООО "ОКС"</t>
  </si>
  <si>
    <t>5019023949</t>
  </si>
  <si>
    <t>26357986</t>
  </si>
  <si>
    <t>ООО "ОУСЦ "Планерная"</t>
  </si>
  <si>
    <t>5047035706</t>
  </si>
  <si>
    <t>07-12-1999 00:00:00</t>
  </si>
  <si>
    <t>31209325</t>
  </si>
  <si>
    <t>ООО "Обушково"</t>
  </si>
  <si>
    <t>5017095289</t>
  </si>
  <si>
    <t>13-08-2012 00:00:00</t>
  </si>
  <si>
    <t>26650539</t>
  </si>
  <si>
    <t>ООО "Одинцовская РЭС"</t>
  </si>
  <si>
    <t>5032205793</t>
  </si>
  <si>
    <t>27584075</t>
  </si>
  <si>
    <t>ООО "Ока-Сервис"</t>
  </si>
  <si>
    <t>5072725703</t>
  </si>
  <si>
    <t>26548079</t>
  </si>
  <si>
    <t>ООО "Орехово-Зуевский городской Водоканал"</t>
  </si>
  <si>
    <t>5034027835</t>
  </si>
  <si>
    <t>31463810</t>
  </si>
  <si>
    <t>ООО "Осташевское ЖКХ"</t>
  </si>
  <si>
    <t>5004029994</t>
  </si>
  <si>
    <t>26650727</t>
  </si>
  <si>
    <t>ООО "ПЖК Николино"</t>
  </si>
  <si>
    <t>5032118935</t>
  </si>
  <si>
    <t>31-08-2004 00:00:00</t>
  </si>
  <si>
    <t>26548259</t>
  </si>
  <si>
    <t>ООО "ПКФ Фин-Строй"</t>
  </si>
  <si>
    <t>5025021072</t>
  </si>
  <si>
    <t>05-07-2004 00:00:00</t>
  </si>
  <si>
    <t>27725327</t>
  </si>
  <si>
    <t>ООО "ПРОСТОР-СФ"</t>
  </si>
  <si>
    <t>7713275106</t>
  </si>
  <si>
    <t>23-10-2002 00:00:00</t>
  </si>
  <si>
    <t>28978321</t>
  </si>
  <si>
    <t>ООО "ПТИЦЕФАБРИКА "ЭЛИНАР-БРОЙЛЕР"</t>
  </si>
  <si>
    <t>5030084600</t>
  </si>
  <si>
    <t>02-02-2015 00:00:00</t>
  </si>
  <si>
    <t>30918175</t>
  </si>
  <si>
    <t>ООО "Павловский водоканал"</t>
  </si>
  <si>
    <t>7731286333</t>
  </si>
  <si>
    <t>29-05-2015 00:00:00</t>
  </si>
  <si>
    <t>28493168</t>
  </si>
  <si>
    <t>ООО "Панорама-Сервис"</t>
  </si>
  <si>
    <t>7722583812</t>
  </si>
  <si>
    <t>26357588</t>
  </si>
  <si>
    <t>ООО "Пансионат "Ласточка"</t>
  </si>
  <si>
    <t>5004017540</t>
  </si>
  <si>
    <t>26784883</t>
  </si>
  <si>
    <t>ООО "Пансионат "Соколова Пустынь"</t>
  </si>
  <si>
    <t>5045047030</t>
  </si>
  <si>
    <t>28423260</t>
  </si>
  <si>
    <t>ООО "Пансионат"</t>
  </si>
  <si>
    <t>5001087042</t>
  </si>
  <si>
    <t>05-03-2012 00:00:00</t>
  </si>
  <si>
    <t>26357886</t>
  </si>
  <si>
    <t>ООО "Подольский энергетический завод имени Калинина"</t>
  </si>
  <si>
    <t>5036050290</t>
  </si>
  <si>
    <t>26802844</t>
  </si>
  <si>
    <t>ООО "Производственно-строительный концерн "21-ый век"</t>
  </si>
  <si>
    <t>5038024987</t>
  </si>
  <si>
    <t>28221849</t>
  </si>
  <si>
    <t>ООО "ПромСтройБетон"</t>
  </si>
  <si>
    <t>7715340230</t>
  </si>
  <si>
    <t>500245001</t>
  </si>
  <si>
    <t>27-01-2003 00:00:00</t>
  </si>
  <si>
    <t>26548183</t>
  </si>
  <si>
    <t>ООО "Промкомбинат"</t>
  </si>
  <si>
    <t>5009057480</t>
  </si>
  <si>
    <t>26648006</t>
  </si>
  <si>
    <t>ООО "Промстрой М"</t>
  </si>
  <si>
    <t>7708605221</t>
  </si>
  <si>
    <t>10-07-2006 00:00:00</t>
  </si>
  <si>
    <t>28980896</t>
  </si>
  <si>
    <t>ООО "Профсервис"</t>
  </si>
  <si>
    <t>5003111170</t>
  </si>
  <si>
    <t>08-10-2014 00:00:00</t>
  </si>
  <si>
    <t>26548299</t>
  </si>
  <si>
    <t>ООО "РАО Энерго-АПИ"</t>
  </si>
  <si>
    <t>7704219641</t>
  </si>
  <si>
    <t>26812352</t>
  </si>
  <si>
    <t>ООО "РИАЛ"</t>
  </si>
  <si>
    <t>7733653934</t>
  </si>
  <si>
    <t>28465925</t>
  </si>
  <si>
    <t>ООО "РИГЭК"</t>
  </si>
  <si>
    <t>5048028765</t>
  </si>
  <si>
    <t>28534129</t>
  </si>
  <si>
    <t>ООО "Рапид+"</t>
  </si>
  <si>
    <t>5032050557</t>
  </si>
  <si>
    <t>24-12-1998 00:00:00</t>
  </si>
  <si>
    <t>30880197</t>
  </si>
  <si>
    <t>ООО "Регион Индустрия"</t>
  </si>
  <si>
    <t>7707595620</t>
  </si>
  <si>
    <t>25-07-2006 00:00:00</t>
  </si>
  <si>
    <t>27588369</t>
  </si>
  <si>
    <t>ООО "Реутовский водоканал"</t>
  </si>
  <si>
    <t>5012055050</t>
  </si>
  <si>
    <t>31464621</t>
  </si>
  <si>
    <t>ООО "Рублевское предместье-3"</t>
  </si>
  <si>
    <t>5024093596</t>
  </si>
  <si>
    <t>31-01-2008 00:00:00</t>
  </si>
  <si>
    <t>26358060</t>
  </si>
  <si>
    <t>ООО "Рузская эксплуатационная компания"</t>
  </si>
  <si>
    <t>5075035352</t>
  </si>
  <si>
    <t>26357915</t>
  </si>
  <si>
    <t>ООО "СГ"Инфинити"</t>
  </si>
  <si>
    <t>7743603058</t>
  </si>
  <si>
    <t>11-07-2006 00:00:00</t>
  </si>
  <si>
    <t>28456477</t>
  </si>
  <si>
    <t>ООО "СЗС"</t>
  </si>
  <si>
    <t>5045030357</t>
  </si>
  <si>
    <t>02-07-2003 00:00:00</t>
  </si>
  <si>
    <t>30798015</t>
  </si>
  <si>
    <t>ООО "СКАЙЛАЙН ГОЛД"</t>
  </si>
  <si>
    <t>7704635120</t>
  </si>
  <si>
    <t>31384081</t>
  </si>
  <si>
    <t>ООО "СКС "</t>
  </si>
  <si>
    <t>5030095070</t>
  </si>
  <si>
    <t>21-11-2018 00:00:00</t>
  </si>
  <si>
    <t>26548081</t>
  </si>
  <si>
    <t>ООО "СП "Песчанный берег"</t>
  </si>
  <si>
    <t>5017070559</t>
  </si>
  <si>
    <t>30390865</t>
  </si>
  <si>
    <t>ООО "СП-СанТехМонтаж"</t>
  </si>
  <si>
    <t>5050047525</t>
  </si>
  <si>
    <t>16-04-2004 00:00:00</t>
  </si>
  <si>
    <t>31460554</t>
  </si>
  <si>
    <t>ООО "Самолет-Ресурс"</t>
  </si>
  <si>
    <t>9731034918</t>
  </si>
  <si>
    <t>26548057</t>
  </si>
  <si>
    <t>ООО "Селятинские коммунальные системы Гидромонтаж"</t>
  </si>
  <si>
    <t>5030049154</t>
  </si>
  <si>
    <t>27554086</t>
  </si>
  <si>
    <t>ООО "Синди-М"</t>
  </si>
  <si>
    <t>5027073076</t>
  </si>
  <si>
    <t>29-07-1999 00:00:00</t>
  </si>
  <si>
    <t>26548099</t>
  </si>
  <si>
    <t>ООО "Современные технологии"</t>
  </si>
  <si>
    <t>7708229993</t>
  </si>
  <si>
    <t>26358030</t>
  </si>
  <si>
    <t>ООО "Совхоз "Электростальский"</t>
  </si>
  <si>
    <t>5053040581</t>
  </si>
  <si>
    <t>26568830</t>
  </si>
  <si>
    <t>ООО "Спортивно - развлекательный парк культуры и отдыха "ЯХРОМА"</t>
  </si>
  <si>
    <t>5007069868</t>
  </si>
  <si>
    <t>26509255</t>
  </si>
  <si>
    <t>ООО "Строитель-плюс"</t>
  </si>
  <si>
    <t>5074012017</t>
  </si>
  <si>
    <t>28816193</t>
  </si>
  <si>
    <t>ООО "Стройсоюз-Сервис"</t>
  </si>
  <si>
    <t>5027167447</t>
  </si>
  <si>
    <t>26548225</t>
  </si>
  <si>
    <t>ООО "ТВС"</t>
  </si>
  <si>
    <t>5031060930</t>
  </si>
  <si>
    <t>09-02-2005 00:00:00</t>
  </si>
  <si>
    <t>28966496</t>
  </si>
  <si>
    <t>ООО "ТГН"</t>
  </si>
  <si>
    <t>5031108959</t>
  </si>
  <si>
    <t>10-01-2014 00:00:00</t>
  </si>
  <si>
    <t>30797744</t>
  </si>
  <si>
    <t>ООО "ТЕПЛО-ЭКСПЕРТ"</t>
  </si>
  <si>
    <t>5042120901</t>
  </si>
  <si>
    <t>29-08-2011 00:00:00</t>
  </si>
  <si>
    <t>26357928</t>
  </si>
  <si>
    <t>ООО "ТЕПЛОСЕРВИС"</t>
  </si>
  <si>
    <t>5041024698</t>
  </si>
  <si>
    <t>27-10-2004 00:00:00</t>
  </si>
  <si>
    <t>27579111</t>
  </si>
  <si>
    <t>ООО "ТЕТА"</t>
  </si>
  <si>
    <t>5007070670</t>
  </si>
  <si>
    <t>28284500</t>
  </si>
  <si>
    <t>ООО "ТеплоВиК"</t>
  </si>
  <si>
    <t>5032230567</t>
  </si>
  <si>
    <t>10-11-2010 00:00:00</t>
  </si>
  <si>
    <t>28442529</t>
  </si>
  <si>
    <t>ООО "ТеплоИнвест"</t>
  </si>
  <si>
    <t>5049021191</t>
  </si>
  <si>
    <t>26-04-2013 00:00:00</t>
  </si>
  <si>
    <t>31243823</t>
  </si>
  <si>
    <t>ООО "ТеплоРемСервис"</t>
  </si>
  <si>
    <t>5031123918</t>
  </si>
  <si>
    <t>26-01-2017 00:00:00</t>
  </si>
  <si>
    <t>28943024</t>
  </si>
  <si>
    <t>ООО "ТеплоЭнергоСервис"</t>
  </si>
  <si>
    <t>7715821801</t>
  </si>
  <si>
    <t>771501001</t>
  </si>
  <si>
    <t>30-07-2010 00:00:00</t>
  </si>
  <si>
    <t>28978783</t>
  </si>
  <si>
    <t>ООО "Тепловодоканал Сергиево-Посадского района"</t>
  </si>
  <si>
    <t>5042135993</t>
  </si>
  <si>
    <t>27-03-2015 00:00:00</t>
  </si>
  <si>
    <t>27581033</t>
  </si>
  <si>
    <t>ООО "Теплогарант"</t>
  </si>
  <si>
    <t>5050071990</t>
  </si>
  <si>
    <t>26568935</t>
  </si>
  <si>
    <t>ООО "Теплосервис"</t>
  </si>
  <si>
    <t>5004018174</t>
  </si>
  <si>
    <t>28492395</t>
  </si>
  <si>
    <t>ООО "Теплосервис-М"</t>
  </si>
  <si>
    <t>5001086627</t>
  </si>
  <si>
    <t>30809196</t>
  </si>
  <si>
    <t>ООО "Теплоцентраль"</t>
  </si>
  <si>
    <t>7723437701</t>
  </si>
  <si>
    <t>772301001</t>
  </si>
  <si>
    <t>23-03-2016 00:00:00</t>
  </si>
  <si>
    <t>31480475</t>
  </si>
  <si>
    <t>ООО "Теплоэксперт"</t>
  </si>
  <si>
    <t>7730256826</t>
  </si>
  <si>
    <t>18-03-2020 00:00:00</t>
  </si>
  <si>
    <t>31390889</t>
  </si>
  <si>
    <t>ООО "Технопарк ЛК"</t>
  </si>
  <si>
    <t>5042150039</t>
  </si>
  <si>
    <t>26-12-2018 00:00:00</t>
  </si>
  <si>
    <t>28799301</t>
  </si>
  <si>
    <t>ООО "УК "Кунцево"</t>
  </si>
  <si>
    <t>5032281716</t>
  </si>
  <si>
    <t>16-06-2014 00:00:00</t>
  </si>
  <si>
    <t>30363306</t>
  </si>
  <si>
    <t>ООО "УК Бисерово Сервис"</t>
  </si>
  <si>
    <t>5031103140</t>
  </si>
  <si>
    <t>31109608</t>
  </si>
  <si>
    <t>ООО "УК КОМФОРТ"</t>
  </si>
  <si>
    <t>5031127736</t>
  </si>
  <si>
    <t>07-11-2017 00:00:00</t>
  </si>
  <si>
    <t>28468396</t>
  </si>
  <si>
    <t>ООО "УК Нехлюдово"</t>
  </si>
  <si>
    <t>5029180563</t>
  </si>
  <si>
    <t>05-12-2013 00:00:00</t>
  </si>
  <si>
    <t>30990695</t>
  </si>
  <si>
    <t>ООО "УК СТУПИНО КВАДРАТ"</t>
  </si>
  <si>
    <t>5045054140</t>
  </si>
  <si>
    <t>20-08-2013 00:00:00</t>
  </si>
  <si>
    <t>26649278</t>
  </si>
  <si>
    <t>ООО "Уника"</t>
  </si>
  <si>
    <t>7702582881</t>
  </si>
  <si>
    <t>31416419</t>
  </si>
  <si>
    <t>ООО "Управляющая компания "КЕМБРИДЖ Сервис"</t>
  </si>
  <si>
    <t>7751012563</t>
  </si>
  <si>
    <t>17-04-2020 00:00:00</t>
  </si>
  <si>
    <t>26820962</t>
  </si>
  <si>
    <t>ООО "Управляющая компания КВ"</t>
  </si>
  <si>
    <t>5032065264</t>
  </si>
  <si>
    <t>26510958</t>
  </si>
  <si>
    <t>ООО "Управляющая организация "ЖКХ Снегири"</t>
  </si>
  <si>
    <t>5017073493</t>
  </si>
  <si>
    <t>28444994</t>
  </si>
  <si>
    <t>ООО "Усадьба Зайцево"</t>
  </si>
  <si>
    <t>5032164603</t>
  </si>
  <si>
    <t>27-02-2007 00:00:00</t>
  </si>
  <si>
    <t>28507413</t>
  </si>
  <si>
    <t>ООО "Успенка-М"</t>
  </si>
  <si>
    <t>5032238647</t>
  </si>
  <si>
    <t>07-10-1996 00:00:00</t>
  </si>
  <si>
    <t>26548281</t>
  </si>
  <si>
    <t>ООО "Фаворит"</t>
  </si>
  <si>
    <t>7715844990</t>
  </si>
  <si>
    <t>24-12-2010 00:00:00</t>
  </si>
  <si>
    <t>26639008</t>
  </si>
  <si>
    <t>ООО "ЦЕНТРОМЕБЕЛЬ" ДОЦ "Пушкино"</t>
  </si>
  <si>
    <t>9705004530</t>
  </si>
  <si>
    <t>503845001</t>
  </si>
  <si>
    <t>28791649</t>
  </si>
  <si>
    <t>ООО "ЦИТ Транс М"</t>
  </si>
  <si>
    <t>7709298076</t>
  </si>
  <si>
    <t>11-01-2000 00:00:00</t>
  </si>
  <si>
    <t>28967703</t>
  </si>
  <si>
    <t>ООО "ЦИТЭО"</t>
  </si>
  <si>
    <t>5047162704</t>
  </si>
  <si>
    <t>14-05-2015 00:00:00</t>
  </si>
  <si>
    <t>27580934</t>
  </si>
  <si>
    <t>ООО "ЭК "Довиль"</t>
  </si>
  <si>
    <t>5032190353</t>
  </si>
  <si>
    <t>17-06-2008 00:00:00</t>
  </si>
  <si>
    <t>26357759</t>
  </si>
  <si>
    <t>ООО "ЭНЕРГОСЕРВИС"</t>
  </si>
  <si>
    <t>5027098352</t>
  </si>
  <si>
    <t>19-12-2003 00:00:00</t>
  </si>
  <si>
    <t>26357740</t>
  </si>
  <si>
    <t>ООО "ЭНЕРГОЦЕНТР"</t>
  </si>
  <si>
    <t>5027010164</t>
  </si>
  <si>
    <t>30992266</t>
  </si>
  <si>
    <t>ООО "ЭТС "Воздвиженское"</t>
  </si>
  <si>
    <t>5043052764</t>
  </si>
  <si>
    <t>26-09-2014 00:00:00</t>
  </si>
  <si>
    <t>26548181</t>
  </si>
  <si>
    <t>ООО "Эко-Жилком"</t>
  </si>
  <si>
    <t>5007041140</t>
  </si>
  <si>
    <t>30890574</t>
  </si>
  <si>
    <t>ООО "Экодолье Шолохово"</t>
  </si>
  <si>
    <t>7710918895</t>
  </si>
  <si>
    <t>17-08-2012 00:00:00</t>
  </si>
  <si>
    <t>31416274</t>
  </si>
  <si>
    <t>ООО "Экосервис Шолохово"</t>
  </si>
  <si>
    <t>5029202231</t>
  </si>
  <si>
    <t>01-04-2020 00:00:00</t>
  </si>
  <si>
    <t>28423226</t>
  </si>
  <si>
    <t>ООО "Экосервис"</t>
  </si>
  <si>
    <t>5015011237</t>
  </si>
  <si>
    <t>501501001</t>
  </si>
  <si>
    <t>27583888</t>
  </si>
  <si>
    <t>ООО "Эксплуатирующая организация "Золотые Купола"</t>
  </si>
  <si>
    <t>5044066946</t>
  </si>
  <si>
    <t>26357810</t>
  </si>
  <si>
    <t>ООО "Энергия Плюс"</t>
  </si>
  <si>
    <t>5031052745</t>
  </si>
  <si>
    <t>28054636</t>
  </si>
  <si>
    <t>ООО "ЭнергоСтандарт"</t>
  </si>
  <si>
    <t>5047128541</t>
  </si>
  <si>
    <t>11-11-2011 00:00:00</t>
  </si>
  <si>
    <t>28009039</t>
  </si>
  <si>
    <t>ООО "Энергоресурс"</t>
  </si>
  <si>
    <t>5042088983</t>
  </si>
  <si>
    <t>28857540</t>
  </si>
  <si>
    <t>5044090882</t>
  </si>
  <si>
    <t>09-06-2014 00:00:00</t>
  </si>
  <si>
    <t>31312785</t>
  </si>
  <si>
    <t>ООО "Южный Водоканал"</t>
  </si>
  <si>
    <t>5009057184</t>
  </si>
  <si>
    <t>16-03-2007 00:00:00</t>
  </si>
  <si>
    <t>26803937</t>
  </si>
  <si>
    <t>ООО "Ямал-Ф"</t>
  </si>
  <si>
    <t>5012021741</t>
  </si>
  <si>
    <t>01-02-2014 00:00:00</t>
  </si>
  <si>
    <t>26653053</t>
  </si>
  <si>
    <t>ООО «Авдеевское»</t>
  </si>
  <si>
    <t>5014010086</t>
  </si>
  <si>
    <t>26504906</t>
  </si>
  <si>
    <t>ООО «Газпром ВНИИГАЗ»</t>
  </si>
  <si>
    <t>5003028155</t>
  </si>
  <si>
    <t>26778015</t>
  </si>
  <si>
    <t>ООО «Звенигородский городской водоканал»</t>
  </si>
  <si>
    <t>5015011318</t>
  </si>
  <si>
    <t>30797970</t>
  </si>
  <si>
    <t>ООО «ИСТРА-Девелопмент»</t>
  </si>
  <si>
    <t>7725589361</t>
  </si>
  <si>
    <t>26-11-2006 00:00:00</t>
  </si>
  <si>
    <t>26567652</t>
  </si>
  <si>
    <t>ООО «Инжводком»</t>
  </si>
  <si>
    <t>5017051524</t>
  </si>
  <si>
    <t>27524318</t>
  </si>
  <si>
    <t>ООО «КомЭнерго»</t>
  </si>
  <si>
    <t>5044077264</t>
  </si>
  <si>
    <t>26548333</t>
  </si>
  <si>
    <t>ООО «Крыша»</t>
  </si>
  <si>
    <t>5038046356</t>
  </si>
  <si>
    <t>14-03-2005 00:00:00</t>
  </si>
  <si>
    <t>26807304</t>
  </si>
  <si>
    <t>ООО «РОДЭКС-Девелопмент»</t>
  </si>
  <si>
    <t>5032086440</t>
  </si>
  <si>
    <t>30848988</t>
  </si>
  <si>
    <t>ООО «Софрино»</t>
  </si>
  <si>
    <t>5038122053</t>
  </si>
  <si>
    <t>27-07-2016 00:00:00</t>
  </si>
  <si>
    <t>31029946</t>
  </si>
  <si>
    <t>ООО «СпектрСервис»</t>
  </si>
  <si>
    <t>5040094572</t>
  </si>
  <si>
    <t>26-10-2009 00:00:00</t>
  </si>
  <si>
    <t>26649179</t>
  </si>
  <si>
    <t>ООО «Таркетт Соммер»</t>
  </si>
  <si>
    <t>7727223490</t>
  </si>
  <si>
    <t>772701001</t>
  </si>
  <si>
    <t>30881490</t>
  </si>
  <si>
    <t>ООО «УК «Авеню-Сервис»</t>
  </si>
  <si>
    <t>5017109559</t>
  </si>
  <si>
    <t>26-02-2016 00:00:00</t>
  </si>
  <si>
    <t>31461757</t>
  </si>
  <si>
    <t>ООО «УК «Комфорт»</t>
  </si>
  <si>
    <t>5050100673</t>
  </si>
  <si>
    <t>31-10-2012 00:00:00</t>
  </si>
  <si>
    <t>31462836</t>
  </si>
  <si>
    <t>ООО «УК Северные Земли»</t>
  </si>
  <si>
    <t>7708711759</t>
  </si>
  <si>
    <t>31210727</t>
  </si>
  <si>
    <t>ООО «Управляющая компания БАРЭКС-2»</t>
  </si>
  <si>
    <t>7702682100</t>
  </si>
  <si>
    <t>19-08-2008 00:00:00</t>
  </si>
  <si>
    <t>26654025</t>
  </si>
  <si>
    <t>ООО «Чистый город»</t>
  </si>
  <si>
    <t>7831000122</t>
  </si>
  <si>
    <t>500343001</t>
  </si>
  <si>
    <t>28821045</t>
  </si>
  <si>
    <t>ООО «ЭК Солид»</t>
  </si>
  <si>
    <t>5027129723</t>
  </si>
  <si>
    <t>26654031</t>
  </si>
  <si>
    <t>ООО «Элинком»</t>
  </si>
  <si>
    <t>5035025990</t>
  </si>
  <si>
    <t>30838588</t>
  </si>
  <si>
    <t>ООО «Энерго Трансфер»</t>
  </si>
  <si>
    <t>5053031065</t>
  </si>
  <si>
    <t>26548043</t>
  </si>
  <si>
    <t>ООО АПК "Шатурский"</t>
  </si>
  <si>
    <t>5049018880</t>
  </si>
  <si>
    <t>31381098</t>
  </si>
  <si>
    <t>ООО Кутузовское-1</t>
  </si>
  <si>
    <t>5044074560</t>
  </si>
  <si>
    <t>05-08-2014 00:00:00</t>
  </si>
  <si>
    <t>26357854</t>
  </si>
  <si>
    <t>ООО МЗ "Тонар"</t>
  </si>
  <si>
    <t>5034016022</t>
  </si>
  <si>
    <t>25-06-1998 00:00:00</t>
  </si>
  <si>
    <t>26360921</t>
  </si>
  <si>
    <t>ООО НПО "Союз-М"</t>
  </si>
  <si>
    <t>7701048405</t>
  </si>
  <si>
    <t>04-04-1995 00:00:00</t>
  </si>
  <si>
    <t>31343642</t>
  </si>
  <si>
    <t>ООО УК "ВАРЕЖКИ"</t>
  </si>
  <si>
    <t>5050094797</t>
  </si>
  <si>
    <t>16-01-2012 00:00:00</t>
  </si>
  <si>
    <t>28979581</t>
  </si>
  <si>
    <t>ООО УК "Полянка"</t>
  </si>
  <si>
    <t>5038111848</t>
  </si>
  <si>
    <t>27-02-2015 00:00:00</t>
  </si>
  <si>
    <t>26357630</t>
  </si>
  <si>
    <t>ООО племзавод "Барыбино"</t>
  </si>
  <si>
    <t>5009041258</t>
  </si>
  <si>
    <t>28797135</t>
  </si>
  <si>
    <t>ООО"АрДиАй Ресурс"</t>
  </si>
  <si>
    <t>5030055180</t>
  </si>
  <si>
    <t>05-09-2006 00:00:00</t>
  </si>
  <si>
    <t>26509167</t>
  </si>
  <si>
    <t>Оздоровительное объединение "Солнечный городок" Банка России</t>
  </si>
  <si>
    <t>770245016</t>
  </si>
  <si>
    <t>17-01-2001 00:00:00</t>
  </si>
  <si>
    <t>26785891</t>
  </si>
  <si>
    <t>Отделение филиала "РТРС" "МРЦ" - Радиоцентр № 9</t>
  </si>
  <si>
    <t>7717127211</t>
  </si>
  <si>
    <t>503131001</t>
  </si>
  <si>
    <t>26511072</t>
  </si>
  <si>
    <t>Отделение филиала "РТРС" "МРЦ" Радиоцентр №7</t>
  </si>
  <si>
    <t>503432001</t>
  </si>
  <si>
    <t>26357615</t>
  </si>
  <si>
    <t>ПАО "Долгопрудненское научно-производственное предприятие"</t>
  </si>
  <si>
    <t>5008000322</t>
  </si>
  <si>
    <t>26409916</t>
  </si>
  <si>
    <t>ПАО "Мосэнерго"</t>
  </si>
  <si>
    <t>7705035012</t>
  </si>
  <si>
    <t>28872357</t>
  </si>
  <si>
    <t>ПАО "РКК "Энергия"</t>
  </si>
  <si>
    <t>5018033937</t>
  </si>
  <si>
    <t>990103001</t>
  </si>
  <si>
    <t>20-01-2015 00:00:00</t>
  </si>
  <si>
    <t>27622582</t>
  </si>
  <si>
    <t>ПАО "Ростелеком"</t>
  </si>
  <si>
    <t>7707049388</t>
  </si>
  <si>
    <t>773443001</t>
  </si>
  <si>
    <t>23-09-1993 00:00:00</t>
  </si>
  <si>
    <t>26504936</t>
  </si>
  <si>
    <t>ПАО «Мосстройпластмасс»</t>
  </si>
  <si>
    <t>5029007199</t>
  </si>
  <si>
    <t>23-09-2005 00:00:00</t>
  </si>
  <si>
    <t>26548221</t>
  </si>
  <si>
    <t>ПАО КМЗ</t>
  </si>
  <si>
    <t>5024022965</t>
  </si>
  <si>
    <t>26548189</t>
  </si>
  <si>
    <t>Пансионат "Морозовка"</t>
  </si>
  <si>
    <t>7736050003</t>
  </si>
  <si>
    <t>25-02-1993 00:00:00</t>
  </si>
  <si>
    <t>26357534</t>
  </si>
  <si>
    <t>Пансионат "Нара" филиал ГУП МО "Мострансавто"</t>
  </si>
  <si>
    <t>5000000017</t>
  </si>
  <si>
    <t>503002002</t>
  </si>
  <si>
    <t>25-08-1997 00:00:00</t>
  </si>
  <si>
    <t>26357880</t>
  </si>
  <si>
    <t>Протвинский филиал ФГУП "НИИ НПО "Луч"</t>
  </si>
  <si>
    <t>5036005308</t>
  </si>
  <si>
    <t>503702001</t>
  </si>
  <si>
    <t>26653045</t>
  </si>
  <si>
    <t>СПК "Сельхозпродукты-2"</t>
  </si>
  <si>
    <t>5014008792</t>
  </si>
  <si>
    <t>04-01-2003 00:00:00</t>
  </si>
  <si>
    <t>26548167</t>
  </si>
  <si>
    <t>СПК "Чеховское"</t>
  </si>
  <si>
    <t>5048040297</t>
  </si>
  <si>
    <t>26806038</t>
  </si>
  <si>
    <t>УФСБ России по г. Москве и Московской области</t>
  </si>
  <si>
    <t>7702148402</t>
  </si>
  <si>
    <t>30-08-2001 00:00:00</t>
  </si>
  <si>
    <t>28049182</t>
  </si>
  <si>
    <t>ФГАУ "ОК "Рублево-Успенский"</t>
  </si>
  <si>
    <t>0710002588</t>
  </si>
  <si>
    <t>05-10-2001 00:00:00</t>
  </si>
  <si>
    <t>26573412</t>
  </si>
  <si>
    <t>ФГАУ "Оздоровительный комплекс "Архангельское" УДП РФ</t>
  </si>
  <si>
    <t>5003004002</t>
  </si>
  <si>
    <t>26509579</t>
  </si>
  <si>
    <t>ФГБОУ ВО «РГУТИС»</t>
  </si>
  <si>
    <t>5038005448</t>
  </si>
  <si>
    <t>31247335</t>
  </si>
  <si>
    <t>ФГБУ "ИМГРЭ" (Филиал ФГБУ "ИМГРЭ" БГГЭ)</t>
  </si>
  <si>
    <t>7731394160</t>
  </si>
  <si>
    <t>04-12-2017 00:00:00</t>
  </si>
  <si>
    <t>26436646</t>
  </si>
  <si>
    <t>ФГБУ "Канал им.Москвы"</t>
  </si>
  <si>
    <t>7733231361</t>
  </si>
  <si>
    <t>26357622</t>
  </si>
  <si>
    <t>ФГБУ "МФК Минфина России"</t>
  </si>
  <si>
    <t>5009067866</t>
  </si>
  <si>
    <t>26571431</t>
  </si>
  <si>
    <t>ФГБУ "НИИ ЦПК имени Ю.А.Гагарина"</t>
  </si>
  <si>
    <t>5050077618</t>
  </si>
  <si>
    <t>26549304</t>
  </si>
  <si>
    <t>ФГБУ "НМИЦ ДГОИ им. Дмитрия Рогачева" Минздрава России</t>
  </si>
  <si>
    <t>7728008953</t>
  </si>
  <si>
    <t>504843001</t>
  </si>
  <si>
    <t>26548363</t>
  </si>
  <si>
    <t>ФГБУ "НМИЦ РК" Минздрава России</t>
  </si>
  <si>
    <t>7704040281</t>
  </si>
  <si>
    <t>06-08-2002 00:00:00</t>
  </si>
  <si>
    <t>26357671</t>
  </si>
  <si>
    <t>ФГБУ "ОК "Снегири"</t>
  </si>
  <si>
    <t>5017003810</t>
  </si>
  <si>
    <t>26357624</t>
  </si>
  <si>
    <t>ФГБУ "ОС "Подмосковье"</t>
  </si>
  <si>
    <t>5009014293</t>
  </si>
  <si>
    <t>05-07-2007 00:00:00</t>
  </si>
  <si>
    <t>26548109</t>
  </si>
  <si>
    <t>ФГБУ "РРЦ "Детство" Минздрава России</t>
  </si>
  <si>
    <t>5003018904</t>
  </si>
  <si>
    <t>16-09-1999 00:00:00</t>
  </si>
  <si>
    <t>26357945</t>
  </si>
  <si>
    <t>ФГБУ "Санаторий "Загорские дали"</t>
  </si>
  <si>
    <t>5042015760</t>
  </si>
  <si>
    <t>28441503</t>
  </si>
  <si>
    <t>ФГБУ "ТЦСКР "Озеро Круглое"</t>
  </si>
  <si>
    <t>5007088910</t>
  </si>
  <si>
    <t>24-01-2014 00:00:00</t>
  </si>
  <si>
    <t>26357984</t>
  </si>
  <si>
    <t>ФГБУ "Учебно-тренировочный центр "Новогорск"</t>
  </si>
  <si>
    <t>5047186913</t>
  </si>
  <si>
    <t>30903763</t>
  </si>
  <si>
    <t>ФГБУ "ЦЖКУ" МИНОБОРОНЫ РОССИИ</t>
  </si>
  <si>
    <t>7729314745</t>
  </si>
  <si>
    <t>26649474</t>
  </si>
  <si>
    <t>ФГБУ "ЦНИИСиЧЛХ" Минздрава России</t>
  </si>
  <si>
    <t>7704115177</t>
  </si>
  <si>
    <t>503343001</t>
  </si>
  <si>
    <t>09-03-1993 00:00:00</t>
  </si>
  <si>
    <t>26567452</t>
  </si>
  <si>
    <t>ФГБУ «ОК «Бор» УДП РФ</t>
  </si>
  <si>
    <t>5009061310</t>
  </si>
  <si>
    <t>31442683</t>
  </si>
  <si>
    <t>ФГБУ ФКЦ ВМТ ФМБА России</t>
  </si>
  <si>
    <t>5047001270</t>
  </si>
  <si>
    <t>25-11-1993 00:00:00</t>
  </si>
  <si>
    <t>30834128</t>
  </si>
  <si>
    <t>ФГБУ санаторий "Ока" Минздрава России</t>
  </si>
  <si>
    <t>5033001760</t>
  </si>
  <si>
    <t>27579764</t>
  </si>
  <si>
    <t>ФГБУЗ ЦКБВЛ ФМБА России</t>
  </si>
  <si>
    <t>5044013246</t>
  </si>
  <si>
    <t>01-07-2002 00:00:00</t>
  </si>
  <si>
    <t>26776512</t>
  </si>
  <si>
    <t>ФГБУК "Государственный историко-художественный и литературный музей-заповедник "Абрамцево"</t>
  </si>
  <si>
    <t>5042017485</t>
  </si>
  <si>
    <t>26548417</t>
  </si>
  <si>
    <t>ФГКУ  комбинат "Сосновка" Росрезерва</t>
  </si>
  <si>
    <t>5049005753</t>
  </si>
  <si>
    <t>31421332</t>
  </si>
  <si>
    <t>ФГКУ "Ногинский СЦ МЧС России"</t>
  </si>
  <si>
    <t>5031034390</t>
  </si>
  <si>
    <t>30363613</t>
  </si>
  <si>
    <t>ФГКУ "Санаторий "Москвич" ФСБ России"</t>
  </si>
  <si>
    <t>5009005806</t>
  </si>
  <si>
    <t>05-09-2003 00:00:00</t>
  </si>
  <si>
    <t>26511475</t>
  </si>
  <si>
    <t>ФГКУ "Санаторий "Семеновское"</t>
  </si>
  <si>
    <t>5045003201</t>
  </si>
  <si>
    <t>26805331</t>
  </si>
  <si>
    <t>ФГКУ "в/ч 35690"</t>
  </si>
  <si>
    <t>5001082291</t>
  </si>
  <si>
    <t>26647745</t>
  </si>
  <si>
    <t>ФГКУ Дом отдыха «ПОДМОСКОВНЫЕ ВЕЧЕРА»</t>
  </si>
  <si>
    <t>5046005561</t>
  </si>
  <si>
    <t>26509442</t>
  </si>
  <si>
    <t>ФГКУ ЦПА ФСБ России</t>
  </si>
  <si>
    <t>5038021295</t>
  </si>
  <si>
    <t>26509791</t>
  </si>
  <si>
    <t>ФГКУ в/ч 51952</t>
  </si>
  <si>
    <t>5048050640</t>
  </si>
  <si>
    <t>26548295</t>
  </si>
  <si>
    <t>ФГУ "Дом отдыха "Одинцово"</t>
  </si>
  <si>
    <t>5032001006</t>
  </si>
  <si>
    <t>26548179</t>
  </si>
  <si>
    <t>ФГУ "ОС "Подмосковье" УДП РФ</t>
  </si>
  <si>
    <t>997650013</t>
  </si>
  <si>
    <t>26357841</t>
  </si>
  <si>
    <t>ФГУ "Центр реабилитации Управления делами президента"</t>
  </si>
  <si>
    <t>5032039680</t>
  </si>
  <si>
    <t>26357720</t>
  </si>
  <si>
    <t>ФГУ 3 ЦВКГ им. А.А.Вишневского МО РФ"</t>
  </si>
  <si>
    <t>5024000030</t>
  </si>
  <si>
    <t>26548193</t>
  </si>
  <si>
    <t>ФГУ НЦ БМТ РАМН "Белый мох"</t>
  </si>
  <si>
    <t>7709379649</t>
  </si>
  <si>
    <t>503502001</t>
  </si>
  <si>
    <t>26548051</t>
  </si>
  <si>
    <t>ФГУП "ВНИИА" им. Н.Л.Духова ДОЛ "Искорка"</t>
  </si>
  <si>
    <t>7707074137</t>
  </si>
  <si>
    <t>997650015</t>
  </si>
  <si>
    <t>26357961</t>
  </si>
  <si>
    <t>ФГУП "ВНИИФТРИ"</t>
  </si>
  <si>
    <t>5044000102</t>
  </si>
  <si>
    <t>26548437</t>
  </si>
  <si>
    <t>ФГУП "Гостиница "Золотое кольцо"</t>
  </si>
  <si>
    <t>7704218503</t>
  </si>
  <si>
    <t>28176875</t>
  </si>
  <si>
    <t>ФГУП "Комплекс"</t>
  </si>
  <si>
    <t>5003005239</t>
  </si>
  <si>
    <t>910301001</t>
  </si>
  <si>
    <t>26357847</t>
  </si>
  <si>
    <t>ФГУП "Рублево-Успенский ЛОК"</t>
  </si>
  <si>
    <t>5032067134</t>
  </si>
  <si>
    <t>26357743</t>
  </si>
  <si>
    <t>ФГУП "ФЦДТ "Союз"</t>
  </si>
  <si>
    <t>5027030450</t>
  </si>
  <si>
    <t>505601001</t>
  </si>
  <si>
    <t>26548091</t>
  </si>
  <si>
    <t>ФГУП "ЦАГИ"</t>
  </si>
  <si>
    <t>5013009056</t>
  </si>
  <si>
    <t>501301001</t>
  </si>
  <si>
    <t>26361046</t>
  </si>
  <si>
    <t>ФГУП "ЦИАМ им. П.И. Баранова"</t>
  </si>
  <si>
    <t>7722016820</t>
  </si>
  <si>
    <t>26588415</t>
  </si>
  <si>
    <t>ФГУП "ЦНИИмаш"</t>
  </si>
  <si>
    <t>5018034218</t>
  </si>
  <si>
    <t>26357942</t>
  </si>
  <si>
    <t>ФГУП "ЭМЗ "Звезда"</t>
  </si>
  <si>
    <t>5042010458</t>
  </si>
  <si>
    <t>29-12-1991 00:00:00</t>
  </si>
  <si>
    <t>26548365</t>
  </si>
  <si>
    <t>ФГУП "государственный фонд кинофильмов РФ"</t>
  </si>
  <si>
    <t>997650014</t>
  </si>
  <si>
    <t>26567456</t>
  </si>
  <si>
    <t>ФГУП «Коренево» Россельхозакадемии</t>
  </si>
  <si>
    <t>5027031319</t>
  </si>
  <si>
    <t>28510969</t>
  </si>
  <si>
    <t>ФГУП НИИР</t>
  </si>
  <si>
    <t>7709025230</t>
  </si>
  <si>
    <t>770901001</t>
  </si>
  <si>
    <t>26-05-1992 00:00:00</t>
  </si>
  <si>
    <t>30896278</t>
  </si>
  <si>
    <t>ФКОО «ЛИДКОМ ИНВЕСТМЕНТС ЛИМИТЕД»</t>
  </si>
  <si>
    <t>9909369754</t>
  </si>
  <si>
    <t>774751001</t>
  </si>
  <si>
    <t>01-06-2012 00:00:00</t>
  </si>
  <si>
    <t>26357560</t>
  </si>
  <si>
    <t>ФКП "ВГКАЗ"</t>
  </si>
  <si>
    <t>5005021250</t>
  </si>
  <si>
    <t>19-06-1997 00:00:00</t>
  </si>
  <si>
    <t>26506574</t>
  </si>
  <si>
    <t>26357938</t>
  </si>
  <si>
    <t>ФКП "НИЦ РКП"</t>
  </si>
  <si>
    <t>5042006211</t>
  </si>
  <si>
    <t>26357991</t>
  </si>
  <si>
    <t>ФКУ "Войсковая часть 52583"</t>
  </si>
  <si>
    <t>5048051612</t>
  </si>
  <si>
    <t>26357962</t>
  </si>
  <si>
    <t>ФКУ "Войсковая часть 68542"</t>
  </si>
  <si>
    <t>5044010164</t>
  </si>
  <si>
    <t>18-11-1999 00:00:00</t>
  </si>
  <si>
    <t>26647710</t>
  </si>
  <si>
    <t>ФКУЗ "Санаторий "Ватутинки" МВД России"</t>
  </si>
  <si>
    <t>5046005882</t>
  </si>
  <si>
    <t>28954308</t>
  </si>
  <si>
    <t>ФКУЗ "ЦВМиР "Зеленая роща" МВД России"</t>
  </si>
  <si>
    <t>5009004418</t>
  </si>
  <si>
    <t>30-06-1994 00:00:00</t>
  </si>
  <si>
    <t>28454864</t>
  </si>
  <si>
    <t>ФСО России</t>
  </si>
  <si>
    <t>7704055094</t>
  </si>
  <si>
    <t>04-02-2003 00:00:00</t>
  </si>
  <si>
    <t>27980582</t>
  </si>
  <si>
    <t>Филиал "Каширская ГРЭС" АО "Интер РАО- Электрогенерация"</t>
  </si>
  <si>
    <t>7704784450</t>
  </si>
  <si>
    <t>501943001</t>
  </si>
  <si>
    <t>15-06-2011 00:00:00</t>
  </si>
  <si>
    <t>26504759</t>
  </si>
  <si>
    <t>Филиал "Шатурская ГРЭС" ПАО "Юнипро"</t>
  </si>
  <si>
    <t>8602067092</t>
  </si>
  <si>
    <t>504902001</t>
  </si>
  <si>
    <t>04-03-2005 00:00:00</t>
  </si>
  <si>
    <t>26809151</t>
  </si>
  <si>
    <t>Филиал АО "СО ЕЭС" ЦТО</t>
  </si>
  <si>
    <t>7705454461</t>
  </si>
  <si>
    <t>507602001</t>
  </si>
  <si>
    <t>17-06-2002 00:00:00</t>
  </si>
  <si>
    <t>31031674</t>
  </si>
  <si>
    <t>Филиал Академии управления МВД России "Болшево"</t>
  </si>
  <si>
    <t>7712008651</t>
  </si>
  <si>
    <t>501843001</t>
  </si>
  <si>
    <t>21-09-2017 00:00:00</t>
  </si>
  <si>
    <t>28268327</t>
  </si>
  <si>
    <t>Филиал ГУП МО "КС МО" "ВСВ"</t>
  </si>
  <si>
    <t>503443001</t>
  </si>
  <si>
    <t>27-12-2002 00:00:00</t>
  </si>
  <si>
    <t>30983351</t>
  </si>
  <si>
    <t>Филиал ГУП МО "КС МО" "ЛП ВК"</t>
  </si>
  <si>
    <t>505043001</t>
  </si>
  <si>
    <t>28543956</t>
  </si>
  <si>
    <t>Филиал ООО "Газпром трансгаз Москва" Московское ЛПУМГ</t>
  </si>
  <si>
    <t>775143002</t>
  </si>
  <si>
    <t>26814783</t>
  </si>
  <si>
    <t>Филиал ООО "Газпром трансгаз Москва" УЭЗC</t>
  </si>
  <si>
    <t>997250001</t>
  </si>
  <si>
    <t>28134387</t>
  </si>
  <si>
    <t>Филиал ПАО "ФСК ЕЭС" - Московское ПМЭС</t>
  </si>
  <si>
    <t>500743002</t>
  </si>
  <si>
    <t>26548107</t>
  </si>
  <si>
    <t>Филиал ПАО «Газпром» «Дом приемов «Богородское»</t>
  </si>
  <si>
    <t>775102001</t>
  </si>
  <si>
    <t>26570773</t>
  </si>
  <si>
    <t>Фряновское МП ЖКХ</t>
  </si>
  <si>
    <t>5050037781</t>
  </si>
  <si>
    <t>26548205</t>
  </si>
  <si>
    <t>Центральный банк Российской Федерации (Пансионат "Пестово" Центрального банка Российской Федерации)</t>
  </si>
  <si>
    <t>502945001</t>
  </si>
  <si>
    <t>26513518</t>
  </si>
  <si>
    <t>Центральный филиал ООО «Газпром энерго»</t>
  </si>
  <si>
    <t>7736186950</t>
  </si>
  <si>
    <t>504343001</t>
  </si>
  <si>
    <t>07-02-2006 00:00:00</t>
  </si>
  <si>
    <t>26548160</t>
  </si>
  <si>
    <t>ШПТО ГХ</t>
  </si>
  <si>
    <t>5049003153</t>
  </si>
  <si>
    <t>25-01-1999 00:00:00</t>
  </si>
  <si>
    <t>28441571</t>
  </si>
  <si>
    <t>Электрогорский филиал ООО «ТСК Мосэнерго»</t>
  </si>
  <si>
    <t>7729698690</t>
  </si>
  <si>
    <t>503543002</t>
  </si>
  <si>
    <t>26510974</t>
  </si>
  <si>
    <t>филиал ПАО "ГАЗПРОМ" Пансионат "Союз"</t>
  </si>
  <si>
    <t>501702001</t>
  </si>
  <si>
    <t>VS</t>
  </si>
  <si>
    <t>https://portal.eias.ru/Portal/DownloadPage.aspx?type=12&amp;guid=7bc8b978-7d8a-403a-a8f7-c29bf379a749</t>
  </si>
  <si>
    <t>13.05.2021 18:21:12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</si>
</sst>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6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4" fontId="3" fillId="0" borderId="0" applyFont="0" applyFill="0" applyBorder="0" applyAlignment="0" applyProtection="0"/>
    <xf numFmtId="168" fontId="5" fillId="2" borderId="0">
      <protection locked="0"/>
    </xf>
    <xf numFmtId="0" fontId="14" fillId="0" borderId="0" applyFill="0" applyBorder="0" applyProtection="0">
      <alignment vertical="center"/>
    </xf>
    <xf numFmtId="165" fontId="5" fillId="2" borderId="0">
      <protection locked="0"/>
    </xf>
    <xf numFmtId="169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11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5" fillId="0" borderId="30" xfId="0" applyNumberFormat="1" applyFont="1" applyBorder="1" applyAlignment="1" applyProtection="1">
      <alignment horizontal="right" vertical="center"/>
    </xf>
    <xf numFmtId="49" fontId="72" fillId="0" borderId="0" xfId="0" applyFont="1">
      <alignment vertical="top"/>
    </xf>
    <xf numFmtId="0" fontId="0" fillId="0" borderId="0" xfId="52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5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167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49" fontId="74" fillId="7" borderId="15" xfId="33" applyNumberFormat="1" applyFont="1" applyFill="1" applyBorder="1" applyAlignment="1" applyProtection="1">
      <alignment horizontal="center"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0" fillId="0" borderId="0" xfId="55" applyNumberFormat="1" applyFont="1" applyFill="1" applyAlignment="1" applyProtection="1">
      <alignment horizontal="left" vertical="top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9" borderId="54" xfId="53" applyNumberFormat="1" applyFont="1" applyFill="1" applyBorder="1" applyAlignment="1" applyProtection="1">
      <alignment horizontal="center" vertical="center" wrapText="1"/>
      <protection locked="0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56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49" fontId="0" fillId="12" borderId="55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67" fontId="5" fillId="0" borderId="13" xfId="55" applyNumberFormat="1" applyFont="1" applyFill="1" applyBorder="1" applyAlignment="1" applyProtection="1">
      <alignment horizontal="center" vertical="center" wrapText="1"/>
    </xf>
    <xf numFmtId="167" fontId="5" fillId="0" borderId="14" xfId="55" applyNumberFormat="1" applyFont="1" applyFill="1" applyBorder="1" applyAlignment="1" applyProtection="1">
      <alignment horizontal="center" vertical="center" wrapText="1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left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13" xfId="54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xmlns="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xmlns="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xmlns="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xmlns="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xmlns="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xmlns="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xmlns="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xmlns="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xmlns="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xmlns="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xmlns="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xmlns="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xmlns="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xmlns="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xmlns="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xmlns="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xmlns="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xmlns="" id="{00000000-0008-0000-0A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xmlns="" id="{00000000-0008-0000-0B00-00005B006E00}"/>
            </a:ext>
          </a:extLst>
        </xdr:cNvPr>
        <xdr:cNvGrpSpPr>
          <a:grpSpLocks/>
        </xdr:cNvGrpSpPr>
      </xdr:nvGrpSpPr>
      <xdr:grpSpPr bwMode="auto">
        <a:xfrm>
          <a:off x="7172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xmlns="" id="{00000000-0008-0000-0B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B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xmlns="" id="{00000000-0008-0000-0B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C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xmlns="" id="{00000000-0008-0000-0D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xmlns="" id="{00000000-0008-0000-0D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D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xmlns="" id="{00000000-0008-0000-0E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xmlns="" id="{00000000-0008-0000-0F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xmlns="" id="{00000000-0008-0000-0F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F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xmlns="" id="{00000000-0008-0000-0F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xmlns="" id="{00000000-0008-0000-10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26</xdr:row>
      <xdr:rowOff>0</xdr:rowOff>
    </xdr:from>
    <xdr:to>
      <xdr:col>28</xdr:col>
      <xdr:colOff>228600</xdr:colOff>
      <xdr:row>26</xdr:row>
      <xdr:rowOff>190500</xdr:rowOff>
    </xdr:to>
    <xdr:grpSp>
      <xdr:nvGrpSpPr>
        <xdr:cNvPr id="7205334" name="shCalendar">
          <a:extLst>
            <a:ext uri="{FF2B5EF4-FFF2-40B4-BE49-F238E27FC236}">
              <a16:creationId xmlns:a16="http://schemas.microsoft.com/office/drawing/2014/main" xmlns="" id="{00000000-0008-0000-1100-0000D6F16D00}"/>
            </a:ext>
          </a:extLst>
        </xdr:cNvPr>
        <xdr:cNvGrpSpPr>
          <a:grpSpLocks/>
        </xdr:cNvGrpSpPr>
      </xdr:nvGrpSpPr>
      <xdr:grpSpPr bwMode="auto">
        <a:xfrm>
          <a:off x="11744325" y="47910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>
            <a:extLst>
              <a:ext uri="{FF2B5EF4-FFF2-40B4-BE49-F238E27FC236}">
                <a16:creationId xmlns:a16="http://schemas.microsoft.com/office/drawing/2014/main" xmlns="" id="{00000000-0008-0000-11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>
            <a:extLst>
              <a:ext uri="{FF2B5EF4-FFF2-40B4-BE49-F238E27FC236}">
                <a16:creationId xmlns:a16="http://schemas.microsoft.com/office/drawing/2014/main" xmlns="" id="{00000000-0008-0000-11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xmlns="" id="{00000000-0008-0000-11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xmlns="" id="{00000000-0008-0000-11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xmlns="" id="{00000000-0008-0000-1100-0000D9F16D00}"/>
            </a:ext>
          </a:extLst>
        </xdr:cNvPr>
        <xdr:cNvGrpSpPr>
          <a:grpSpLocks/>
        </xdr:cNvGrpSpPr>
      </xdr:nvGrpSpPr>
      <xdr:grpSpPr bwMode="auto">
        <a:xfrm>
          <a:off x="1170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xmlns="" id="{00000000-0008-0000-11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GrpSpPr>
          <a:grpSpLocks/>
        </xdr:cNvGrpSpPr>
      </xdr:nvGrpSpPr>
      <xdr:grpSpPr bwMode="auto">
        <a:xfrm>
          <a:off x="6953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1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25</xdr:col>
      <xdr:colOff>38100</xdr:colOff>
      <xdr:row>3</xdr:row>
      <xdr:rowOff>9525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GrpSpPr>
          <a:grpSpLocks/>
        </xdr:cNvGrpSpPr>
      </xdr:nvGrpSpPr>
      <xdr:grpSpPr bwMode="auto">
        <a:xfrm>
          <a:off x="107156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xmlns="" id="{00000000-0008-0000-1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12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12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13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13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3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13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13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14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14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xmlns="" id="{00000000-0008-0000-15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xmlns="" id="{00000000-0008-0000-15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5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15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15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6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6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6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3500-0000D8E86D00}"/>
            </a:ext>
          </a:extLst>
        </xdr:cNvPr>
        <xdr:cNvGrpSpPr>
          <a:grpSpLocks/>
        </xdr:cNvGrpSpPr>
      </xdr:nvGrpSpPr>
      <xdr:grpSpPr bwMode="auto">
        <a:xfrm>
          <a:off x="704469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35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35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xmlns="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32956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xmlns="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xmlns="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xmlns="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xmlns="" id="{00000000-0008-0000-09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xmlns="" id="{00000000-0008-0000-0900-0000DCA76D00}"/>
            </a:ext>
          </a:extLst>
        </xdr:cNvPr>
        <xdr:cNvGrpSpPr>
          <a:grpSpLocks/>
        </xdr:cNvGrpSpPr>
      </xdr:nvGrpSpPr>
      <xdr:grpSpPr bwMode="auto">
        <a:xfrm>
          <a:off x="8010525" y="10315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xmlns="" id="{00000000-0008-0000-09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69" t="s">
        <v>525</v>
      </c>
      <c r="G2" s="770"/>
      <c r="H2" s="77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675" t="s">
        <v>95</v>
      </c>
      <c r="G5" s="459" t="s">
        <v>499</v>
      </c>
      <c r="H5" s="682" t="s">
        <v>491</v>
      </c>
      <c r="I5" s="77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685">
        <v>1</v>
      </c>
      <c r="G7" s="538" t="s">
        <v>526</v>
      </c>
      <c r="H7" s="678" t="str">
        <f>IF(dateCh="","",dateCh)</f>
        <v>30.04.2021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3">
        <v>1</v>
      </c>
      <c r="B8" s="317"/>
      <c r="C8" s="317"/>
      <c r="D8" s="317"/>
      <c r="F8" s="685" t="str">
        <f>"2." &amp;mergeValue(A8)</f>
        <v>2.1</v>
      </c>
      <c r="G8" s="538" t="s">
        <v>528</v>
      </c>
      <c r="H8" s="678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3"/>
      <c r="B9" s="317"/>
      <c r="C9" s="317"/>
      <c r="D9" s="317"/>
      <c r="F9" s="685" t="str">
        <f>"3." &amp;mergeValue(A9)</f>
        <v>3.1</v>
      </c>
      <c r="G9" s="538" t="s">
        <v>529</v>
      </c>
      <c r="H9" s="678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3"/>
      <c r="B10" s="317"/>
      <c r="C10" s="317"/>
      <c r="D10" s="317"/>
      <c r="F10" s="685" t="str">
        <f>"4."&amp;mergeValue(A10)</f>
        <v>4.1</v>
      </c>
      <c r="G10" s="538" t="s">
        <v>530</v>
      </c>
      <c r="H10" s="68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3"/>
      <c r="B11" s="773">
        <v>1</v>
      </c>
      <c r="C11" s="676"/>
      <c r="D11" s="676"/>
      <c r="F11" s="685" t="str">
        <f>"4."&amp;mergeValue(A11) &amp;"."&amp;mergeValue(B11)</f>
        <v>4.1.1</v>
      </c>
      <c r="G11" s="448" t="s">
        <v>630</v>
      </c>
      <c r="H11" s="678" t="str">
        <f>IF(region_name="","",region_name)</f>
        <v>Московская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3"/>
      <c r="B12" s="773"/>
      <c r="C12" s="773">
        <v>1</v>
      </c>
      <c r="D12" s="676"/>
      <c r="F12" s="685" t="str">
        <f>"4."&amp;mergeValue(A12) &amp;"."&amp;mergeValue(B12)&amp;"."&amp;mergeValue(C12)</f>
        <v>4.1.1.1</v>
      </c>
      <c r="G12" s="463" t="s">
        <v>531</v>
      </c>
      <c r="H12" s="678" t="str">
        <f>IF(Территории!H13="","","" &amp; Территории!H13 &amp; "")</f>
        <v>Воскресенск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73"/>
      <c r="B13" s="773"/>
      <c r="C13" s="773"/>
      <c r="D13" s="676">
        <v>1</v>
      </c>
      <c r="F13" s="685" t="str">
        <f>"4."&amp;mergeValue(A13) &amp;"."&amp;mergeValue(B13)&amp;"."&amp;mergeValue(C13)&amp;"."&amp;mergeValue(D13)</f>
        <v>4.1.1.1.1</v>
      </c>
      <c r="G13" s="541" t="s">
        <v>532</v>
      </c>
      <c r="H13" s="678" t="str">
        <f>IF(Территории!R14="","","" &amp; Территории!R14 &amp; "")</f>
        <v>Воскресенск (46710000)</v>
      </c>
      <c r="I13" s="677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8" t="s">
        <v>631</v>
      </c>
      <c r="H15" s="768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algorithmName="SHA-512" hashValue="OULrVGfNfa1uYDu2CPEQv23ghrtHor4NmGj2q8gI8hFmduW0hQgHzFVRw94ZnFxLJtgChMmlf3CSDrIMIYs60A==" saltValue="96PIgdf3qMgeW6w44UkEpQ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4"/>
  <sheetViews>
    <sheetView showGridLines="0" topLeftCell="C11" zoomScaleNormal="100" workbookViewId="0">
      <selection activeCell="K20" sqref="K20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5"/>
    <col min="16" max="16384" width="10.5703125" style="34"/>
  </cols>
  <sheetData>
    <row r="1" spans="1:32" hidden="1">
      <c r="S1" s="482"/>
      <c r="AF1" s="535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76" t="s">
        <v>641</v>
      </c>
      <c r="E5" s="776"/>
      <c r="F5" s="776"/>
      <c r="G5" s="776"/>
      <c r="H5" s="776"/>
      <c r="I5" s="776"/>
      <c r="J5" s="776"/>
      <c r="K5" s="776"/>
      <c r="L5" s="458"/>
    </row>
    <row r="6" spans="1:32" ht="3" customHeight="1">
      <c r="C6" s="86"/>
      <c r="D6" s="35"/>
      <c r="E6" s="84"/>
      <c r="F6" s="84"/>
      <c r="G6" s="606"/>
      <c r="H6" s="606"/>
      <c r="I6" s="606"/>
      <c r="J6" s="84"/>
      <c r="K6" s="83"/>
      <c r="L6" s="411"/>
    </row>
    <row r="7" spans="1:32" ht="18.75">
      <c r="C7" s="86"/>
      <c r="D7" s="35"/>
      <c r="E7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94" t="str">
        <f>IF(datePr_ch="",IF(datePr="","",datePr),datePr_ch)</f>
        <v>28.04.2021</v>
      </c>
      <c r="G7" s="794"/>
      <c r="H7" s="794"/>
      <c r="I7" s="794"/>
      <c r="J7" s="794"/>
      <c r="K7" s="794"/>
      <c r="L7" s="668"/>
      <c r="M7" s="286"/>
    </row>
    <row r="8" spans="1:32" ht="18.75">
      <c r="C8" s="86"/>
      <c r="D8" s="35"/>
      <c r="E8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94" t="str">
        <f>IF(numberPr_ch="",IF(numberPr="","",numberPr),numberPr_ch)</f>
        <v xml:space="preserve">P001-4545572200-45011758 </v>
      </c>
      <c r="G8" s="794"/>
      <c r="H8" s="794"/>
      <c r="I8" s="794"/>
      <c r="J8" s="794"/>
      <c r="K8" s="794"/>
      <c r="L8" s="668"/>
      <c r="M8" s="286"/>
    </row>
    <row r="9" spans="1:32">
      <c r="C9" s="86"/>
      <c r="D9" s="35"/>
      <c r="E9" s="606"/>
      <c r="F9" s="606"/>
      <c r="G9" s="606"/>
      <c r="H9" s="606"/>
      <c r="I9" s="606"/>
      <c r="J9" s="606"/>
      <c r="K9" s="83"/>
      <c r="L9" s="411"/>
    </row>
    <row r="10" spans="1:32" ht="21" customHeight="1">
      <c r="C10" s="86"/>
      <c r="D10" s="774" t="s">
        <v>496</v>
      </c>
      <c r="E10" s="774"/>
      <c r="F10" s="774"/>
      <c r="G10" s="774"/>
      <c r="H10" s="774"/>
      <c r="I10" s="774"/>
      <c r="J10" s="774"/>
      <c r="K10" s="774"/>
      <c r="L10" s="775" t="s">
        <v>497</v>
      </c>
    </row>
    <row r="11" spans="1:32" ht="21" customHeight="1">
      <c r="C11" s="86"/>
      <c r="D11" s="790" t="s">
        <v>95</v>
      </c>
      <c r="E11" s="792" t="s">
        <v>299</v>
      </c>
      <c r="F11" s="792" t="s">
        <v>23</v>
      </c>
      <c r="G11" s="795" t="s">
        <v>642</v>
      </c>
      <c r="H11" s="796"/>
      <c r="I11" s="797"/>
      <c r="J11" s="792" t="s">
        <v>491</v>
      </c>
      <c r="K11" s="792" t="s">
        <v>498</v>
      </c>
      <c r="L11" s="775"/>
    </row>
    <row r="12" spans="1:32" ht="21" customHeight="1">
      <c r="C12" s="86"/>
      <c r="D12" s="791"/>
      <c r="E12" s="793"/>
      <c r="F12" s="793"/>
      <c r="G12" s="780" t="s">
        <v>643</v>
      </c>
      <c r="H12" s="781"/>
      <c r="I12" s="115" t="s">
        <v>644</v>
      </c>
      <c r="J12" s="793"/>
      <c r="K12" s="793"/>
      <c r="L12" s="775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82" t="s">
        <v>54</v>
      </c>
      <c r="H13" s="782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10"/>
      <c r="C14" s="86"/>
      <c r="D14" s="610">
        <v>1</v>
      </c>
      <c r="E14" s="788" t="s">
        <v>645</v>
      </c>
      <c r="F14" s="789"/>
      <c r="G14" s="789"/>
      <c r="H14" s="789"/>
      <c r="I14" s="789"/>
      <c r="J14" s="789"/>
      <c r="K14" s="789"/>
      <c r="L14" s="184"/>
      <c r="M14" s="612"/>
    </row>
    <row r="15" spans="1:32" ht="56.25">
      <c r="A15" s="410"/>
      <c r="C15" s="86"/>
      <c r="D15" s="610" t="s">
        <v>297</v>
      </c>
      <c r="E15" s="417" t="s">
        <v>500</v>
      </c>
      <c r="F15" s="417" t="s">
        <v>500</v>
      </c>
      <c r="G15" s="783" t="s">
        <v>500</v>
      </c>
      <c r="H15" s="784"/>
      <c r="I15" s="417" t="s">
        <v>500</v>
      </c>
      <c r="J15" s="656" t="s">
        <v>842</v>
      </c>
      <c r="K15" s="667"/>
      <c r="L15" s="284" t="s">
        <v>646</v>
      </c>
      <c r="M15" s="612"/>
    </row>
    <row r="16" spans="1:32" ht="18.75">
      <c r="A16" s="410"/>
      <c r="B16" s="248">
        <v>3</v>
      </c>
      <c r="C16" s="86"/>
      <c r="D16" s="614">
        <v>2</v>
      </c>
      <c r="E16" s="798" t="s">
        <v>647</v>
      </c>
      <c r="F16" s="799"/>
      <c r="G16" s="799"/>
      <c r="H16" s="800"/>
      <c r="I16" s="800"/>
      <c r="J16" s="800" t="s">
        <v>500</v>
      </c>
      <c r="K16" s="800"/>
      <c r="L16" s="607"/>
      <c r="M16" s="612"/>
    </row>
    <row r="17" spans="1:15" ht="90" customHeight="1">
      <c r="A17" s="410"/>
      <c r="C17" s="801"/>
      <c r="D17" s="785" t="s">
        <v>648</v>
      </c>
      <c r="E17" s="786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17" s="787" t="str">
        <f>IF('Перечень тарифов'!J21="","наименование отсутствует","" &amp; 'Перечень тарифов'!J21 &amp; "")</f>
        <v>Тариф на холодную воду питьевую</v>
      </c>
      <c r="G17" s="417"/>
      <c r="H17" s="666" t="s">
        <v>839</v>
      </c>
      <c r="I17" s="665" t="s">
        <v>840</v>
      </c>
      <c r="J17" s="656" t="s">
        <v>251</v>
      </c>
      <c r="K17" s="417" t="s">
        <v>500</v>
      </c>
      <c r="L17" s="777" t="s">
        <v>649</v>
      </c>
      <c r="M17" s="612"/>
    </row>
    <row r="18" spans="1:15" ht="18.75">
      <c r="A18" s="410"/>
      <c r="C18" s="801"/>
      <c r="D18" s="785"/>
      <c r="E18" s="786"/>
      <c r="F18" s="787"/>
      <c r="G18" s="615"/>
      <c r="H18" s="609" t="s">
        <v>278</v>
      </c>
      <c r="I18" s="421"/>
      <c r="J18" s="421"/>
      <c r="K18" s="419"/>
      <c r="L18" s="779"/>
      <c r="M18" s="612"/>
    </row>
    <row r="19" spans="1:15" ht="18.75">
      <c r="A19" s="410"/>
      <c r="B19" s="248">
        <v>3</v>
      </c>
      <c r="C19" s="86"/>
      <c r="D19" s="249" t="s">
        <v>53</v>
      </c>
      <c r="E19" s="788" t="s">
        <v>650</v>
      </c>
      <c r="F19" s="788"/>
      <c r="G19" s="788"/>
      <c r="H19" s="788"/>
      <c r="I19" s="788"/>
      <c r="J19" s="788"/>
      <c r="K19" s="788"/>
      <c r="L19" s="536"/>
      <c r="M19" s="612"/>
    </row>
    <row r="20" spans="1:15" ht="33.75">
      <c r="A20" s="410"/>
      <c r="C20" s="86"/>
      <c r="D20" s="610" t="s">
        <v>492</v>
      </c>
      <c r="E20" s="417" t="s">
        <v>500</v>
      </c>
      <c r="F20" s="417" t="s">
        <v>500</v>
      </c>
      <c r="G20" s="783" t="s">
        <v>500</v>
      </c>
      <c r="H20" s="784"/>
      <c r="I20" s="417" t="s">
        <v>500</v>
      </c>
      <c r="J20" s="417" t="s">
        <v>500</v>
      </c>
      <c r="K20" s="699" t="s">
        <v>3154</v>
      </c>
      <c r="L20" s="284" t="s">
        <v>651</v>
      </c>
      <c r="M20" s="612"/>
    </row>
    <row r="21" spans="1:15" ht="18.75">
      <c r="A21" s="410"/>
      <c r="B21" s="248">
        <v>3</v>
      </c>
      <c r="C21" s="86"/>
      <c r="D21" s="249" t="s">
        <v>54</v>
      </c>
      <c r="E21" s="788" t="s">
        <v>652</v>
      </c>
      <c r="F21" s="788"/>
      <c r="G21" s="788"/>
      <c r="H21" s="788"/>
      <c r="I21" s="788"/>
      <c r="J21" s="788"/>
      <c r="K21" s="788"/>
      <c r="L21" s="536"/>
      <c r="M21" s="612"/>
    </row>
    <row r="22" spans="1:15" ht="67.5" customHeight="1">
      <c r="A22" s="410"/>
      <c r="C22" s="801"/>
      <c r="D22" s="785" t="s">
        <v>493</v>
      </c>
      <c r="E22" s="786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2" s="787" t="str">
        <f>IF('Перечень тарифов'!J21="","наименование отсутствует","" &amp; 'Перечень тарифов'!J21 &amp; "")</f>
        <v>Тариф на холодную воду питьевую</v>
      </c>
      <c r="G22" s="417"/>
      <c r="H22" s="666" t="s">
        <v>839</v>
      </c>
      <c r="I22" s="665" t="s">
        <v>840</v>
      </c>
      <c r="J22" s="670">
        <v>966.2</v>
      </c>
      <c r="K22" s="417" t="s">
        <v>500</v>
      </c>
      <c r="L22" s="777" t="s">
        <v>653</v>
      </c>
      <c r="M22" s="612"/>
    </row>
    <row r="23" spans="1:15" ht="18.75">
      <c r="A23" s="410"/>
      <c r="C23" s="801"/>
      <c r="D23" s="785"/>
      <c r="E23" s="786"/>
      <c r="F23" s="787"/>
      <c r="G23" s="615"/>
      <c r="H23" s="609" t="s">
        <v>278</v>
      </c>
      <c r="I23" s="418"/>
      <c r="J23" s="418"/>
      <c r="K23" s="419"/>
      <c r="L23" s="779"/>
      <c r="M23" s="612"/>
    </row>
    <row r="24" spans="1:15" ht="18.75">
      <c r="A24" s="410"/>
      <c r="C24" s="86"/>
      <c r="D24" s="249" t="s">
        <v>71</v>
      </c>
      <c r="E24" s="788" t="s">
        <v>654</v>
      </c>
      <c r="F24" s="788"/>
      <c r="G24" s="788"/>
      <c r="H24" s="788"/>
      <c r="I24" s="788"/>
      <c r="J24" s="788"/>
      <c r="K24" s="788"/>
      <c r="L24" s="536"/>
      <c r="M24" s="612"/>
    </row>
    <row r="25" spans="1:15" ht="78.75" customHeight="1">
      <c r="A25" s="410"/>
      <c r="C25" s="801"/>
      <c r="D25" s="802" t="s">
        <v>494</v>
      </c>
      <c r="E25" s="786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5" s="787" t="str">
        <f>IF('Перечень тарифов'!J21="","наименование отсутствует","" &amp; 'Перечень тарифов'!J21 &amp; "")</f>
        <v>Тариф на холодную воду питьевую</v>
      </c>
      <c r="G25" s="417"/>
      <c r="H25" s="666" t="s">
        <v>839</v>
      </c>
      <c r="I25" s="665" t="s">
        <v>840</v>
      </c>
      <c r="J25" s="670">
        <v>23.79</v>
      </c>
      <c r="K25" s="417" t="s">
        <v>500</v>
      </c>
      <c r="L25" s="777" t="s">
        <v>655</v>
      </c>
      <c r="M25" s="612"/>
    </row>
    <row r="26" spans="1:15" ht="18.75">
      <c r="A26" s="410"/>
      <c r="C26" s="801"/>
      <c r="D26" s="803"/>
      <c r="E26" s="786"/>
      <c r="F26" s="787"/>
      <c r="G26" s="615"/>
      <c r="H26" s="609" t="s">
        <v>278</v>
      </c>
      <c r="I26" s="418"/>
      <c r="J26" s="418"/>
      <c r="K26" s="419"/>
      <c r="L26" s="779"/>
      <c r="M26" s="612"/>
    </row>
    <row r="27" spans="1:15" ht="26.1" customHeight="1">
      <c r="A27" s="410"/>
      <c r="C27" s="86"/>
      <c r="D27" s="249" t="s">
        <v>72</v>
      </c>
      <c r="E27" s="788" t="s">
        <v>656</v>
      </c>
      <c r="F27" s="788"/>
      <c r="G27" s="788"/>
      <c r="H27" s="788"/>
      <c r="I27" s="788"/>
      <c r="J27" s="788"/>
      <c r="K27" s="788"/>
      <c r="L27" s="536"/>
      <c r="M27" s="612"/>
    </row>
    <row r="28" spans="1:15" ht="112.5" customHeight="1">
      <c r="A28" s="410"/>
      <c r="C28" s="801"/>
      <c r="D28" s="802" t="s">
        <v>495</v>
      </c>
      <c r="E28" s="786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8" s="787" t="str">
        <f>IF('Перечень тарифов'!J21="","наименование отсутствует","" &amp; 'Перечень тарифов'!J21 &amp; "")</f>
        <v>Тариф на холодную воду питьевую</v>
      </c>
      <c r="G28" s="417"/>
      <c r="H28" s="666" t="s">
        <v>839</v>
      </c>
      <c r="I28" s="665" t="s">
        <v>840</v>
      </c>
      <c r="J28" s="670">
        <v>0</v>
      </c>
      <c r="K28" s="417" t="s">
        <v>500</v>
      </c>
      <c r="L28" s="777" t="s">
        <v>657</v>
      </c>
      <c r="M28" s="612"/>
      <c r="O28" s="315" t="s">
        <v>613</v>
      </c>
    </row>
    <row r="29" spans="1:15" ht="18.75">
      <c r="A29" s="410"/>
      <c r="C29" s="801"/>
      <c r="D29" s="803"/>
      <c r="E29" s="786"/>
      <c r="F29" s="787"/>
      <c r="G29" s="615"/>
      <c r="H29" s="609" t="s">
        <v>278</v>
      </c>
      <c r="I29" s="418"/>
      <c r="J29" s="418"/>
      <c r="K29" s="419"/>
      <c r="L29" s="779"/>
      <c r="M29" s="612"/>
    </row>
    <row r="30" spans="1:15" ht="25.5" customHeight="1">
      <c r="A30" s="410"/>
      <c r="B30" s="248">
        <v>3</v>
      </c>
      <c r="C30" s="86"/>
      <c r="D30" s="249" t="s">
        <v>186</v>
      </c>
      <c r="E30" s="788" t="s">
        <v>658</v>
      </c>
      <c r="F30" s="788"/>
      <c r="G30" s="788"/>
      <c r="H30" s="788"/>
      <c r="I30" s="788"/>
      <c r="J30" s="788"/>
      <c r="K30" s="788"/>
      <c r="L30" s="536"/>
      <c r="M30" s="612"/>
    </row>
    <row r="31" spans="1:15" ht="112.5" customHeight="1">
      <c r="A31" s="410"/>
      <c r="C31" s="801"/>
      <c r="D31" s="802" t="s">
        <v>659</v>
      </c>
      <c r="E31" s="786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1" s="787" t="str">
        <f>IF('Перечень тарифов'!J21="","наименование отсутствует","" &amp; 'Перечень тарифов'!J21 &amp; "")</f>
        <v>Тариф на холодную воду питьевую</v>
      </c>
      <c r="G31" s="417"/>
      <c r="H31" s="666" t="s">
        <v>839</v>
      </c>
      <c r="I31" s="665" t="s">
        <v>840</v>
      </c>
      <c r="J31" s="670">
        <v>0</v>
      </c>
      <c r="K31" s="417" t="s">
        <v>500</v>
      </c>
      <c r="L31" s="777" t="s">
        <v>660</v>
      </c>
      <c r="M31" s="612"/>
    </row>
    <row r="32" spans="1:15" ht="18.75">
      <c r="A32" s="410"/>
      <c r="C32" s="801"/>
      <c r="D32" s="803"/>
      <c r="E32" s="786"/>
      <c r="F32" s="787"/>
      <c r="G32" s="615"/>
      <c r="H32" s="609" t="s">
        <v>278</v>
      </c>
      <c r="I32" s="418"/>
      <c r="J32" s="418"/>
      <c r="K32" s="419"/>
      <c r="L32" s="779"/>
      <c r="M32" s="612"/>
    </row>
    <row r="33" spans="1:15" s="228" customFormat="1" ht="3" customHeight="1">
      <c r="A33" s="410"/>
      <c r="D33" s="626"/>
      <c r="E33" s="626"/>
      <c r="F33" s="626"/>
      <c r="G33" s="626"/>
      <c r="H33" s="626"/>
      <c r="I33" s="626"/>
      <c r="J33" s="626"/>
      <c r="K33" s="626"/>
      <c r="L33" s="626"/>
      <c r="N33" s="412"/>
      <c r="O33" s="412"/>
    </row>
    <row r="34" spans="1:15" ht="24.75" customHeight="1">
      <c r="D34" s="420">
        <v>1</v>
      </c>
      <c r="E34" s="768" t="s">
        <v>694</v>
      </c>
      <c r="F34" s="768"/>
      <c r="G34" s="768"/>
      <c r="H34" s="768"/>
      <c r="I34" s="768"/>
      <c r="J34" s="768"/>
      <c r="K34" s="768"/>
      <c r="L34" s="768"/>
    </row>
  </sheetData>
  <sheetProtection algorithmName="SHA-512" hashValue="U5Spc1gBNBFy8XM+aautjgyW533OkOaVO5QoDVc5HzWXk1DadoEERdX1B/O/Eju9CaQigVrjNMRPYrGiP6vodQ==" saltValue="z/CtWt2r9bhfCAU3/AY8Gw==" spinCount="100000" sheet="1" objects="1" scenarios="1" formatColumns="0" formatRows="0"/>
  <mergeCells count="48"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  <mergeCell ref="E34:L34"/>
    <mergeCell ref="E30:K30"/>
    <mergeCell ref="E24:K24"/>
    <mergeCell ref="E27:K27"/>
    <mergeCell ref="L22:L23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22 L16:L17 L31 L28 L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31:I31 H28:I28 H22:I22 H25:I25"/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decimal" allowBlank="1" showErrorMessage="1" errorTitle="Ошибка" error="Допускается ввод только действительных чисел!" sqref="J22 J31 J28 J25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0" location="'Форма 2.14.1'!$K$20" tooltip="Кликните по гиперссылке, чтобы перейти по гиперссылке или отредактировать её" display="https://portal.eias.ru/Portal/DownloadPage.aspx?type=12&amp;guid=7bc8b978-7d8a-403a-a8f7-c29bf379a749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96</v>
      </c>
    </row>
    <row r="2" spans="1:20" ht="22.5">
      <c r="F2" s="769" t="s">
        <v>525</v>
      </c>
      <c r="G2" s="770"/>
      <c r="H2" s="77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30.04.2021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3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3"/>
      <c r="B11" s="773">
        <v>1</v>
      </c>
      <c r="C11" s="464"/>
      <c r="D11" s="464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Московская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3"/>
      <c r="B12" s="773"/>
      <c r="C12" s="773">
        <v>1</v>
      </c>
      <c r="D12" s="464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3"/>
      <c r="B13" s="773"/>
      <c r="C13" s="773"/>
      <c r="D13" s="464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80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3"/>
      <c r="B14" s="773"/>
      <c r="C14" s="773"/>
      <c r="D14" s="464"/>
      <c r="F14" s="460"/>
      <c r="G14" s="162" t="s">
        <v>4</v>
      </c>
      <c r="H14" s="465"/>
      <c r="I14" s="80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3"/>
      <c r="B15" s="773"/>
      <c r="C15" s="464"/>
      <c r="D15" s="464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8" t="s">
        <v>631</v>
      </c>
      <c r="H19" s="768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/>
    <row r="2" spans="7:34" hidden="1"/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9" t="s">
        <v>663</v>
      </c>
      <c r="M5" s="770"/>
      <c r="N5" s="770"/>
      <c r="O5" s="770"/>
      <c r="P5" s="770"/>
      <c r="Q5" s="770"/>
      <c r="R5" s="770"/>
      <c r="S5" s="770"/>
      <c r="T5" s="770"/>
      <c r="U5" s="771"/>
      <c r="V5" s="577"/>
    </row>
    <row r="6" spans="7:34" s="450" customFormat="1" ht="3" customHeight="1">
      <c r="G6" s="451"/>
      <c r="H6" s="451"/>
      <c r="L6" s="449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341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</row>
    <row r="7" spans="7:34" s="452" customFormat="1" ht="5.25" hidden="1">
      <c r="L7" s="617"/>
      <c r="M7" s="618"/>
      <c r="O7" s="813"/>
      <c r="P7" s="813"/>
      <c r="Q7" s="813"/>
      <c r="R7" s="813"/>
      <c r="S7" s="813"/>
      <c r="T7" s="813"/>
      <c r="U7" s="813"/>
      <c r="V7" s="813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4" t="str">
        <f>IF(datePr_ch="",IF(datePr="","",datePr),datePr_ch)</f>
        <v>28.04.2021</v>
      </c>
      <c r="P8" s="794"/>
      <c r="Q8" s="794"/>
      <c r="R8" s="794"/>
      <c r="S8" s="794"/>
      <c r="T8" s="794"/>
      <c r="U8" s="794"/>
      <c r="V8" s="794"/>
      <c r="W8" s="669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4" t="str">
        <f>IF(numberPr_ch="",IF(numberPr="","",numberPr),numberPr_ch)</f>
        <v xml:space="preserve">P001-4545572200-45011758 </v>
      </c>
      <c r="P9" s="794"/>
      <c r="Q9" s="794"/>
      <c r="R9" s="794"/>
      <c r="S9" s="794"/>
      <c r="T9" s="794"/>
      <c r="U9" s="794"/>
      <c r="V9" s="794"/>
      <c r="W9" s="669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13"/>
      <c r="P10" s="813"/>
      <c r="Q10" s="813"/>
      <c r="R10" s="813"/>
      <c r="S10" s="813"/>
      <c r="T10" s="813"/>
      <c r="U10" s="813"/>
      <c r="V10" s="813"/>
      <c r="W10" s="339"/>
    </row>
    <row r="11" spans="7:34" s="253" customFormat="1" ht="3" hidden="1" customHeight="1">
      <c r="G11" s="252"/>
      <c r="H11" s="252"/>
      <c r="L11" s="743"/>
      <c r="M11" s="743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14"/>
      <c r="P12" s="814"/>
      <c r="Q12" s="814"/>
      <c r="R12" s="814"/>
      <c r="S12" s="814"/>
      <c r="T12" s="814"/>
      <c r="U12" s="814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35" t="s">
        <v>496</v>
      </c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 t="s">
        <v>497</v>
      </c>
    </row>
    <row r="14" spans="7:34" ht="15" customHeight="1">
      <c r="J14" s="86"/>
      <c r="K14" s="86"/>
      <c r="L14" s="735" t="s">
        <v>95</v>
      </c>
      <c r="M14" s="735" t="s">
        <v>423</v>
      </c>
      <c r="N14" s="735"/>
      <c r="O14" s="810" t="s">
        <v>501</v>
      </c>
      <c r="P14" s="810"/>
      <c r="Q14" s="810"/>
      <c r="R14" s="810"/>
      <c r="S14" s="810"/>
      <c r="T14" s="810"/>
      <c r="U14" s="735" t="s">
        <v>341</v>
      </c>
      <c r="V14" s="808" t="s">
        <v>278</v>
      </c>
      <c r="W14" s="735"/>
    </row>
    <row r="15" spans="7:34" ht="14.25" customHeight="1">
      <c r="J15" s="86"/>
      <c r="K15" s="86"/>
      <c r="L15" s="735"/>
      <c r="M15" s="735"/>
      <c r="N15" s="735"/>
      <c r="O15" s="250" t="s">
        <v>502</v>
      </c>
      <c r="P15" s="819" t="s">
        <v>274</v>
      </c>
      <c r="Q15" s="819"/>
      <c r="R15" s="744" t="s">
        <v>503</v>
      </c>
      <c r="S15" s="744"/>
      <c r="T15" s="744"/>
      <c r="U15" s="735"/>
      <c r="V15" s="808"/>
      <c r="W15" s="735"/>
    </row>
    <row r="16" spans="7:34" ht="33.75" customHeight="1">
      <c r="J16" s="86"/>
      <c r="K16" s="86"/>
      <c r="L16" s="735"/>
      <c r="M16" s="735"/>
      <c r="N16" s="735"/>
      <c r="O16" s="422" t="s">
        <v>504</v>
      </c>
      <c r="P16" s="423" t="s">
        <v>505</v>
      </c>
      <c r="Q16" s="423" t="s">
        <v>403</v>
      </c>
      <c r="R16" s="424" t="s">
        <v>277</v>
      </c>
      <c r="S16" s="815" t="s">
        <v>276</v>
      </c>
      <c r="T16" s="815"/>
      <c r="U16" s="735"/>
      <c r="V16" s="808"/>
      <c r="W16" s="735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7">
        <f ca="1">OFFSET(S17,0,-1)+1</f>
        <v>7</v>
      </c>
      <c r="T17" s="817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8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8"/>
      <c r="P18" s="758"/>
      <c r="Q18" s="758"/>
      <c r="R18" s="758"/>
      <c r="S18" s="758"/>
      <c r="T18" s="758"/>
      <c r="U18" s="758"/>
      <c r="V18" s="758"/>
      <c r="W18" s="584" t="s">
        <v>665</v>
      </c>
    </row>
    <row r="19" spans="1:35" ht="22.5">
      <c r="A19" s="818"/>
      <c r="B19" s="818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16"/>
      <c r="P19" s="816"/>
      <c r="Q19" s="816"/>
      <c r="R19" s="816"/>
      <c r="S19" s="816"/>
      <c r="T19" s="816"/>
      <c r="U19" s="816"/>
      <c r="V19" s="816"/>
      <c r="W19" s="284" t="s">
        <v>511</v>
      </c>
    </row>
    <row r="20" spans="1:35" ht="45">
      <c r="A20" s="818"/>
      <c r="B20" s="818"/>
      <c r="C20" s="818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16"/>
      <c r="P20" s="816"/>
      <c r="Q20" s="816"/>
      <c r="R20" s="816"/>
      <c r="S20" s="816"/>
      <c r="T20" s="816"/>
      <c r="U20" s="816"/>
      <c r="V20" s="816"/>
      <c r="W20" s="284" t="s">
        <v>633</v>
      </c>
      <c r="AA20" s="315"/>
    </row>
    <row r="21" spans="1:35" ht="33.75">
      <c r="A21" s="818"/>
      <c r="B21" s="818"/>
      <c r="C21" s="818"/>
      <c r="D21" s="818">
        <v>1</v>
      </c>
      <c r="E21" s="340"/>
      <c r="F21" s="340"/>
      <c r="G21" s="340"/>
      <c r="H21" s="340"/>
      <c r="I21" s="814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2"/>
      <c r="P21" s="812"/>
      <c r="Q21" s="812"/>
      <c r="R21" s="812"/>
      <c r="S21" s="812"/>
      <c r="T21" s="812"/>
      <c r="U21" s="812"/>
      <c r="V21" s="812"/>
      <c r="W21" s="284" t="s">
        <v>634</v>
      </c>
      <c r="AA21" s="315"/>
    </row>
    <row r="22" spans="1:35" ht="33.75">
      <c r="A22" s="818"/>
      <c r="B22" s="818"/>
      <c r="C22" s="818"/>
      <c r="D22" s="818"/>
      <c r="E22" s="818">
        <v>1</v>
      </c>
      <c r="F22" s="340"/>
      <c r="G22" s="340"/>
      <c r="H22" s="340"/>
      <c r="I22" s="814"/>
      <c r="J22" s="814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1"/>
      <c r="P22" s="811"/>
      <c r="Q22" s="811"/>
      <c r="R22" s="811"/>
      <c r="S22" s="811"/>
      <c r="T22" s="811"/>
      <c r="U22" s="811"/>
      <c r="V22" s="811"/>
      <c r="W22" s="284" t="s">
        <v>512</v>
      </c>
      <c r="Y22" s="315" t="str">
        <f>strCheckUnique(Z22:Z25)</f>
        <v/>
      </c>
      <c r="AA22" s="315"/>
    </row>
    <row r="23" spans="1:35" ht="66" customHeight="1">
      <c r="A23" s="818"/>
      <c r="B23" s="818"/>
      <c r="C23" s="818"/>
      <c r="D23" s="818"/>
      <c r="E23" s="818"/>
      <c r="F23" s="338">
        <v>1</v>
      </c>
      <c r="G23" s="338"/>
      <c r="H23" s="338"/>
      <c r="I23" s="814"/>
      <c r="J23" s="814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21"/>
      <c r="O23" s="191"/>
      <c r="P23" s="191"/>
      <c r="Q23" s="191"/>
      <c r="R23" s="809"/>
      <c r="S23" s="820" t="s">
        <v>87</v>
      </c>
      <c r="T23" s="809"/>
      <c r="U23" s="820" t="s">
        <v>88</v>
      </c>
      <c r="V23" s="280"/>
      <c r="W23" s="805" t="s">
        <v>666</v>
      </c>
      <c r="X23" s="583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8"/>
      <c r="B24" s="818"/>
      <c r="C24" s="818"/>
      <c r="D24" s="818"/>
      <c r="E24" s="818"/>
      <c r="F24" s="338"/>
      <c r="G24" s="338"/>
      <c r="H24" s="338"/>
      <c r="I24" s="814"/>
      <c r="J24" s="814"/>
      <c r="K24" s="342"/>
      <c r="L24" s="170"/>
      <c r="M24" s="204"/>
      <c r="N24" s="821"/>
      <c r="O24" s="297"/>
      <c r="P24" s="294"/>
      <c r="Q24" s="295" t="str">
        <f>R23 &amp; "-" &amp; T23</f>
        <v>-</v>
      </c>
      <c r="R24" s="809"/>
      <c r="S24" s="820"/>
      <c r="T24" s="822"/>
      <c r="U24" s="820"/>
      <c r="V24" s="280"/>
      <c r="W24" s="806"/>
      <c r="AA24" s="315"/>
    </row>
    <row r="25" spans="1:35" customFormat="1" ht="15" customHeight="1">
      <c r="A25" s="818"/>
      <c r="B25" s="818"/>
      <c r="C25" s="818"/>
      <c r="D25" s="818"/>
      <c r="E25" s="818"/>
      <c r="F25" s="338"/>
      <c r="G25" s="338"/>
      <c r="H25" s="338"/>
      <c r="I25" s="814"/>
      <c r="J25" s="814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07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818"/>
      <c r="B26" s="818"/>
      <c r="C26" s="818"/>
      <c r="D26" s="818"/>
      <c r="E26" s="338"/>
      <c r="F26" s="340"/>
      <c r="G26" s="340"/>
      <c r="H26" s="340"/>
      <c r="I26" s="814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818"/>
      <c r="B27" s="818"/>
      <c r="C27" s="818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 ht="15" customHeight="1">
      <c r="A28" s="818"/>
      <c r="B28" s="818"/>
      <c r="C28" s="338"/>
      <c r="D28" s="338"/>
      <c r="E28" s="343"/>
      <c r="F28" s="340"/>
      <c r="G28" s="340"/>
      <c r="H28" s="340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 ht="15" customHeight="1">
      <c r="A29" s="818"/>
      <c r="B29" s="338"/>
      <c r="C29" s="343"/>
      <c r="D29" s="343"/>
      <c r="E29" s="343"/>
      <c r="F29" s="340"/>
      <c r="G29" s="340"/>
      <c r="H29" s="340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 ht="15" customHeight="1">
      <c r="A30" s="338"/>
      <c r="B30" s="344"/>
      <c r="C30" s="344"/>
      <c r="D30" s="344"/>
      <c r="E30" s="345"/>
      <c r="F30" s="344"/>
      <c r="G30" s="340"/>
      <c r="H30" s="340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68" t="s">
        <v>695</v>
      </c>
      <c r="N32" s="768"/>
      <c r="O32" s="768"/>
      <c r="P32" s="768"/>
      <c r="Q32" s="768"/>
      <c r="R32" s="768"/>
      <c r="S32" s="768"/>
      <c r="T32" s="768"/>
      <c r="U32" s="768"/>
      <c r="V32" s="768"/>
    </row>
  </sheetData>
  <sheetProtection password="FA9C" sheet="1" objects="1" scenarios="1" formatColumns="0" formatRows="0"/>
  <dataConsolidate link="1"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52</v>
      </c>
    </row>
    <row r="2" spans="1:20" ht="22.5">
      <c r="F2" s="769" t="s">
        <v>525</v>
      </c>
      <c r="G2" s="770"/>
      <c r="H2" s="77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30.04.2021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3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3"/>
      <c r="B11" s="773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Московская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3"/>
      <c r="B12" s="773"/>
      <c r="C12" s="773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3"/>
      <c r="B13" s="773"/>
      <c r="C13" s="773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80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3"/>
      <c r="B14" s="773"/>
      <c r="C14" s="773"/>
      <c r="D14" s="466"/>
      <c r="F14" s="460"/>
      <c r="G14" s="162" t="s">
        <v>4</v>
      </c>
      <c r="H14" s="465"/>
      <c r="I14" s="80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3"/>
      <c r="B15" s="773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8" t="s">
        <v>631</v>
      </c>
      <c r="H19" s="768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9" t="s">
        <v>663</v>
      </c>
      <c r="M5" s="770"/>
      <c r="N5" s="770"/>
      <c r="O5" s="770"/>
      <c r="P5" s="770"/>
      <c r="Q5" s="770"/>
      <c r="R5" s="770"/>
      <c r="S5" s="770"/>
      <c r="T5" s="770"/>
      <c r="U5" s="771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5.25" hidden="1">
      <c r="L7" s="617"/>
      <c r="M7" s="618"/>
      <c r="O7" s="813"/>
      <c r="P7" s="813"/>
      <c r="Q7" s="813"/>
      <c r="R7" s="813"/>
      <c r="S7" s="813"/>
      <c r="T7" s="813"/>
      <c r="U7" s="813"/>
      <c r="V7" s="813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4" t="str">
        <f>IF(datePr_ch="",IF(datePr="","",datePr),datePr_ch)</f>
        <v>28.04.2021</v>
      </c>
      <c r="P8" s="794"/>
      <c r="Q8" s="794"/>
      <c r="R8" s="794"/>
      <c r="S8" s="794"/>
      <c r="T8" s="794"/>
      <c r="U8" s="794"/>
      <c r="V8" s="794"/>
      <c r="W8" s="669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4" t="str">
        <f>IF(numberPr_ch="",IF(numberPr="","",numberPr),numberPr_ch)</f>
        <v xml:space="preserve">P001-4545572200-45011758 </v>
      </c>
      <c r="P9" s="794"/>
      <c r="Q9" s="794"/>
      <c r="R9" s="794"/>
      <c r="S9" s="794"/>
      <c r="T9" s="794"/>
      <c r="U9" s="794"/>
      <c r="V9" s="794"/>
      <c r="W9" s="669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13"/>
      <c r="P10" s="813"/>
      <c r="Q10" s="813"/>
      <c r="R10" s="813"/>
      <c r="S10" s="813"/>
      <c r="T10" s="813"/>
      <c r="U10" s="813"/>
      <c r="V10" s="813"/>
      <c r="W10" s="339"/>
    </row>
    <row r="11" spans="7:34" s="253" customFormat="1" ht="15.75" hidden="1" customHeight="1">
      <c r="G11" s="252"/>
      <c r="H11" s="252"/>
      <c r="L11" s="743"/>
      <c r="M11" s="743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14"/>
      <c r="P12" s="814"/>
      <c r="Q12" s="814"/>
      <c r="R12" s="814"/>
      <c r="S12" s="814"/>
      <c r="T12" s="814"/>
      <c r="U12" s="814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35" t="s">
        <v>496</v>
      </c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 t="s">
        <v>497</v>
      </c>
    </row>
    <row r="14" spans="7:34" ht="15" customHeight="1">
      <c r="J14" s="86"/>
      <c r="K14" s="86"/>
      <c r="L14" s="735" t="s">
        <v>95</v>
      </c>
      <c r="M14" s="735" t="s">
        <v>423</v>
      </c>
      <c r="N14" s="735"/>
      <c r="O14" s="810" t="s">
        <v>501</v>
      </c>
      <c r="P14" s="810"/>
      <c r="Q14" s="810"/>
      <c r="R14" s="810"/>
      <c r="S14" s="810"/>
      <c r="T14" s="810"/>
      <c r="U14" s="735" t="s">
        <v>341</v>
      </c>
      <c r="V14" s="808" t="s">
        <v>278</v>
      </c>
      <c r="W14" s="735"/>
    </row>
    <row r="15" spans="7:34" ht="14.25" customHeight="1">
      <c r="J15" s="86"/>
      <c r="K15" s="86"/>
      <c r="L15" s="735"/>
      <c r="M15" s="735"/>
      <c r="N15" s="735"/>
      <c r="O15" s="250" t="s">
        <v>502</v>
      </c>
      <c r="P15" s="819" t="s">
        <v>274</v>
      </c>
      <c r="Q15" s="819"/>
      <c r="R15" s="744" t="s">
        <v>503</v>
      </c>
      <c r="S15" s="744"/>
      <c r="T15" s="744"/>
      <c r="U15" s="735"/>
      <c r="V15" s="808"/>
      <c r="W15" s="735"/>
    </row>
    <row r="16" spans="7:34" ht="33.75" customHeight="1">
      <c r="J16" s="86"/>
      <c r="K16" s="86"/>
      <c r="L16" s="735"/>
      <c r="M16" s="735"/>
      <c r="N16" s="735"/>
      <c r="O16" s="422" t="s">
        <v>504</v>
      </c>
      <c r="P16" s="423" t="s">
        <v>505</v>
      </c>
      <c r="Q16" s="423" t="s">
        <v>403</v>
      </c>
      <c r="R16" s="424" t="s">
        <v>277</v>
      </c>
      <c r="S16" s="815" t="s">
        <v>276</v>
      </c>
      <c r="T16" s="815"/>
      <c r="U16" s="735"/>
      <c r="V16" s="808"/>
      <c r="W16" s="735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7">
        <f ca="1">OFFSET(S17,0,-1)+1</f>
        <v>7</v>
      </c>
      <c r="T17" s="817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8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8"/>
      <c r="P18" s="758"/>
      <c r="Q18" s="758"/>
      <c r="R18" s="758"/>
      <c r="S18" s="758"/>
      <c r="T18" s="758"/>
      <c r="U18" s="758"/>
      <c r="V18" s="758"/>
      <c r="W18" s="584" t="s">
        <v>665</v>
      </c>
    </row>
    <row r="19" spans="1:35" ht="22.5">
      <c r="A19" s="818"/>
      <c r="B19" s="818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16"/>
      <c r="P19" s="816"/>
      <c r="Q19" s="816"/>
      <c r="R19" s="816"/>
      <c r="S19" s="816"/>
      <c r="T19" s="816"/>
      <c r="U19" s="816"/>
      <c r="V19" s="816"/>
      <c r="W19" s="284" t="s">
        <v>511</v>
      </c>
    </row>
    <row r="20" spans="1:35" ht="45">
      <c r="A20" s="818"/>
      <c r="B20" s="818"/>
      <c r="C20" s="818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16"/>
      <c r="P20" s="816"/>
      <c r="Q20" s="816"/>
      <c r="R20" s="816"/>
      <c r="S20" s="816"/>
      <c r="T20" s="816"/>
      <c r="U20" s="816"/>
      <c r="V20" s="816"/>
      <c r="W20" s="284" t="s">
        <v>633</v>
      </c>
      <c r="AA20" s="315"/>
    </row>
    <row r="21" spans="1:35" ht="33.75">
      <c r="A21" s="818"/>
      <c r="B21" s="818"/>
      <c r="C21" s="818"/>
      <c r="D21" s="818">
        <v>1</v>
      </c>
      <c r="E21" s="408"/>
      <c r="F21" s="408"/>
      <c r="G21" s="408"/>
      <c r="H21" s="408"/>
      <c r="I21" s="814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2"/>
      <c r="P21" s="812"/>
      <c r="Q21" s="812"/>
      <c r="R21" s="812"/>
      <c r="S21" s="812"/>
      <c r="T21" s="812"/>
      <c r="U21" s="812"/>
      <c r="V21" s="812"/>
      <c r="W21" s="284" t="s">
        <v>634</v>
      </c>
      <c r="AA21" s="315"/>
    </row>
    <row r="22" spans="1:35" ht="33.75">
      <c r="A22" s="818"/>
      <c r="B22" s="818"/>
      <c r="C22" s="818"/>
      <c r="D22" s="818"/>
      <c r="E22" s="818">
        <v>1</v>
      </c>
      <c r="F22" s="408"/>
      <c r="G22" s="408"/>
      <c r="H22" s="408"/>
      <c r="I22" s="814"/>
      <c r="J22" s="814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1"/>
      <c r="P22" s="811"/>
      <c r="Q22" s="811"/>
      <c r="R22" s="811"/>
      <c r="S22" s="811"/>
      <c r="T22" s="811"/>
      <c r="U22" s="811"/>
      <c r="V22" s="811"/>
      <c r="W22" s="284" t="s">
        <v>512</v>
      </c>
      <c r="Y22" s="315" t="str">
        <f>strCheckUnique(Z22:Z25)</f>
        <v/>
      </c>
      <c r="AA22" s="315"/>
    </row>
    <row r="23" spans="1:35" ht="66" customHeight="1">
      <c r="A23" s="818"/>
      <c r="B23" s="818"/>
      <c r="C23" s="818"/>
      <c r="D23" s="818"/>
      <c r="E23" s="818"/>
      <c r="F23" s="338">
        <v>1</v>
      </c>
      <c r="G23" s="338"/>
      <c r="H23" s="338"/>
      <c r="I23" s="814"/>
      <c r="J23" s="814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21"/>
      <c r="O23" s="191"/>
      <c r="P23" s="191"/>
      <c r="Q23" s="191"/>
      <c r="R23" s="809"/>
      <c r="S23" s="820" t="s">
        <v>87</v>
      </c>
      <c r="T23" s="809"/>
      <c r="U23" s="820" t="s">
        <v>88</v>
      </c>
      <c r="V23" s="280"/>
      <c r="W23" s="805" t="s">
        <v>666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8"/>
      <c r="B24" s="818"/>
      <c r="C24" s="818"/>
      <c r="D24" s="818"/>
      <c r="E24" s="818"/>
      <c r="F24" s="338"/>
      <c r="G24" s="338"/>
      <c r="H24" s="338"/>
      <c r="I24" s="814"/>
      <c r="J24" s="814"/>
      <c r="K24" s="342"/>
      <c r="L24" s="170"/>
      <c r="M24" s="204"/>
      <c r="N24" s="821"/>
      <c r="O24" s="297"/>
      <c r="P24" s="294"/>
      <c r="Q24" s="295" t="str">
        <f>R23 &amp; "-" &amp; T23</f>
        <v>-</v>
      </c>
      <c r="R24" s="809"/>
      <c r="S24" s="820"/>
      <c r="T24" s="822"/>
      <c r="U24" s="820"/>
      <c r="V24" s="280"/>
      <c r="W24" s="806"/>
      <c r="AA24" s="315"/>
    </row>
    <row r="25" spans="1:35" customFormat="1" ht="15" customHeight="1">
      <c r="A25" s="818"/>
      <c r="B25" s="818"/>
      <c r="C25" s="818"/>
      <c r="D25" s="818"/>
      <c r="E25" s="818"/>
      <c r="F25" s="338"/>
      <c r="G25" s="338"/>
      <c r="H25" s="338"/>
      <c r="I25" s="814"/>
      <c r="J25" s="814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07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818"/>
      <c r="B26" s="818"/>
      <c r="C26" s="818"/>
      <c r="D26" s="818"/>
      <c r="E26" s="338"/>
      <c r="F26" s="408"/>
      <c r="G26" s="408"/>
      <c r="H26" s="408"/>
      <c r="I26" s="814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818"/>
      <c r="B27" s="818"/>
      <c r="C27" s="818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 ht="15" customHeight="1">
      <c r="A28" s="818"/>
      <c r="B28" s="818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 ht="15" customHeight="1">
      <c r="A29" s="818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 ht="15" customHeigh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68" t="s">
        <v>695</v>
      </c>
      <c r="N32" s="768"/>
      <c r="O32" s="768"/>
      <c r="P32" s="768"/>
      <c r="Q32" s="768"/>
      <c r="R32" s="768"/>
      <c r="S32" s="768"/>
      <c r="T32" s="768"/>
      <c r="U32" s="768"/>
      <c r="V32" s="768"/>
    </row>
  </sheetData>
  <sheetProtection password="FA9C" sheet="1" objects="1" scenarios="1" formatColumns="0" formatRows="0"/>
  <dataConsolidate link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53</v>
      </c>
    </row>
    <row r="2" spans="1:20" ht="22.5">
      <c r="F2" s="769" t="s">
        <v>525</v>
      </c>
      <c r="G2" s="770"/>
      <c r="H2" s="77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30.04.2021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3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3"/>
      <c r="B11" s="773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Московская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3"/>
      <c r="B12" s="773"/>
      <c r="C12" s="773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3"/>
      <c r="B13" s="773"/>
      <c r="C13" s="773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80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3"/>
      <c r="B14" s="773"/>
      <c r="C14" s="773"/>
      <c r="D14" s="466"/>
      <c r="F14" s="460"/>
      <c r="G14" s="162" t="s">
        <v>4</v>
      </c>
      <c r="H14" s="465"/>
      <c r="I14" s="80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3"/>
      <c r="B15" s="773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8" t="s">
        <v>631</v>
      </c>
      <c r="H19" s="768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9" t="s">
        <v>664</v>
      </c>
      <c r="M5" s="770"/>
      <c r="N5" s="770"/>
      <c r="O5" s="770"/>
      <c r="P5" s="770"/>
      <c r="Q5" s="770"/>
      <c r="R5" s="770"/>
      <c r="S5" s="770"/>
      <c r="T5" s="770"/>
      <c r="U5" s="771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5.25" hidden="1">
      <c r="L7" s="617"/>
      <c r="M7" s="618"/>
      <c r="O7" s="813"/>
      <c r="P7" s="813"/>
      <c r="Q7" s="813"/>
      <c r="R7" s="813"/>
      <c r="S7" s="813"/>
      <c r="T7" s="813"/>
      <c r="U7" s="813"/>
      <c r="V7" s="813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4" t="str">
        <f>IF(datePr_ch="",IF(datePr="","",datePr),datePr_ch)</f>
        <v>28.04.2021</v>
      </c>
      <c r="P8" s="794"/>
      <c r="Q8" s="794"/>
      <c r="R8" s="794"/>
      <c r="S8" s="794"/>
      <c r="T8" s="794"/>
      <c r="U8" s="794"/>
      <c r="V8" s="794"/>
      <c r="W8" s="669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4" t="str">
        <f>IF(numberPr_ch="",IF(numberPr="","",numberPr),numberPr_ch)</f>
        <v xml:space="preserve">P001-4545572200-45011758 </v>
      </c>
      <c r="P9" s="794"/>
      <c r="Q9" s="794"/>
      <c r="R9" s="794"/>
      <c r="S9" s="794"/>
      <c r="T9" s="794"/>
      <c r="U9" s="794"/>
      <c r="V9" s="794"/>
      <c r="W9" s="669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13"/>
      <c r="P10" s="813"/>
      <c r="Q10" s="813"/>
      <c r="R10" s="813"/>
      <c r="S10" s="813"/>
      <c r="T10" s="813"/>
      <c r="U10" s="813"/>
      <c r="V10" s="813"/>
      <c r="W10" s="339"/>
    </row>
    <row r="11" spans="7:34" s="253" customFormat="1" ht="15.75" hidden="1" customHeight="1">
      <c r="G11" s="252"/>
      <c r="H11" s="252"/>
      <c r="L11" s="743"/>
      <c r="M11" s="743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14"/>
      <c r="P12" s="814"/>
      <c r="Q12" s="814"/>
      <c r="R12" s="814"/>
      <c r="S12" s="814"/>
      <c r="T12" s="814"/>
      <c r="U12" s="814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35" t="s">
        <v>496</v>
      </c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 t="s">
        <v>497</v>
      </c>
    </row>
    <row r="14" spans="7:34" ht="15" customHeight="1">
      <c r="J14" s="86"/>
      <c r="K14" s="86"/>
      <c r="L14" s="735" t="s">
        <v>95</v>
      </c>
      <c r="M14" s="735" t="s">
        <v>423</v>
      </c>
      <c r="N14" s="735"/>
      <c r="O14" s="810" t="s">
        <v>501</v>
      </c>
      <c r="P14" s="810"/>
      <c r="Q14" s="810"/>
      <c r="R14" s="810"/>
      <c r="S14" s="810"/>
      <c r="T14" s="810"/>
      <c r="U14" s="735" t="s">
        <v>341</v>
      </c>
      <c r="V14" s="808" t="s">
        <v>278</v>
      </c>
      <c r="W14" s="735"/>
    </row>
    <row r="15" spans="7:34" ht="14.25" customHeight="1">
      <c r="J15" s="86"/>
      <c r="K15" s="86"/>
      <c r="L15" s="735"/>
      <c r="M15" s="735"/>
      <c r="N15" s="735"/>
      <c r="O15" s="250" t="s">
        <v>502</v>
      </c>
      <c r="P15" s="819" t="s">
        <v>274</v>
      </c>
      <c r="Q15" s="819"/>
      <c r="R15" s="744" t="s">
        <v>503</v>
      </c>
      <c r="S15" s="744"/>
      <c r="T15" s="744"/>
      <c r="U15" s="735"/>
      <c r="V15" s="808"/>
      <c r="W15" s="735"/>
    </row>
    <row r="16" spans="7:34" ht="33.75" customHeight="1">
      <c r="J16" s="86"/>
      <c r="K16" s="86"/>
      <c r="L16" s="735"/>
      <c r="M16" s="735"/>
      <c r="N16" s="735"/>
      <c r="O16" s="422" t="s">
        <v>504</v>
      </c>
      <c r="P16" s="423" t="s">
        <v>505</v>
      </c>
      <c r="Q16" s="423" t="s">
        <v>403</v>
      </c>
      <c r="R16" s="424" t="s">
        <v>277</v>
      </c>
      <c r="S16" s="815" t="s">
        <v>276</v>
      </c>
      <c r="T16" s="815"/>
      <c r="U16" s="735"/>
      <c r="V16" s="808"/>
      <c r="W16" s="735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7">
        <f ca="1">OFFSET(S17,0,-1)+1</f>
        <v>7</v>
      </c>
      <c r="T17" s="817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8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8"/>
      <c r="P18" s="758"/>
      <c r="Q18" s="758"/>
      <c r="R18" s="758"/>
      <c r="S18" s="758"/>
      <c r="T18" s="758"/>
      <c r="U18" s="758"/>
      <c r="V18" s="758"/>
      <c r="W18" s="584" t="s">
        <v>665</v>
      </c>
    </row>
    <row r="19" spans="1:35" ht="22.5">
      <c r="A19" s="818"/>
      <c r="B19" s="818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16"/>
      <c r="P19" s="816"/>
      <c r="Q19" s="816"/>
      <c r="R19" s="816"/>
      <c r="S19" s="816"/>
      <c r="T19" s="816"/>
      <c r="U19" s="816"/>
      <c r="V19" s="816"/>
      <c r="W19" s="284" t="s">
        <v>511</v>
      </c>
    </row>
    <row r="20" spans="1:35" ht="45">
      <c r="A20" s="818"/>
      <c r="B20" s="818"/>
      <c r="C20" s="818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16"/>
      <c r="P20" s="816"/>
      <c r="Q20" s="816"/>
      <c r="R20" s="816"/>
      <c r="S20" s="816"/>
      <c r="T20" s="816"/>
      <c r="U20" s="816"/>
      <c r="V20" s="816"/>
      <c r="W20" s="284" t="s">
        <v>633</v>
      </c>
      <c r="AA20" s="315"/>
    </row>
    <row r="21" spans="1:35" ht="33.75">
      <c r="A21" s="818"/>
      <c r="B21" s="818"/>
      <c r="C21" s="818"/>
      <c r="D21" s="818">
        <v>1</v>
      </c>
      <c r="E21" s="408"/>
      <c r="F21" s="408"/>
      <c r="G21" s="408"/>
      <c r="H21" s="408"/>
      <c r="I21" s="814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2"/>
      <c r="P21" s="812"/>
      <c r="Q21" s="812"/>
      <c r="R21" s="812"/>
      <c r="S21" s="812"/>
      <c r="T21" s="812"/>
      <c r="U21" s="812"/>
      <c r="V21" s="812"/>
      <c r="W21" s="284" t="s">
        <v>634</v>
      </c>
      <c r="AA21" s="315"/>
    </row>
    <row r="22" spans="1:35" ht="33.75">
      <c r="A22" s="818"/>
      <c r="B22" s="818"/>
      <c r="C22" s="818"/>
      <c r="D22" s="818"/>
      <c r="E22" s="818">
        <v>1</v>
      </c>
      <c r="F22" s="408"/>
      <c r="G22" s="408"/>
      <c r="H22" s="408"/>
      <c r="I22" s="814"/>
      <c r="J22" s="814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1"/>
      <c r="P22" s="811"/>
      <c r="Q22" s="811"/>
      <c r="R22" s="811"/>
      <c r="S22" s="811"/>
      <c r="T22" s="811"/>
      <c r="U22" s="811"/>
      <c r="V22" s="811"/>
      <c r="W22" s="284" t="s">
        <v>512</v>
      </c>
      <c r="Y22" s="315" t="str">
        <f>strCheckUnique(Z22:Z25)</f>
        <v/>
      </c>
      <c r="AA22" s="315"/>
    </row>
    <row r="23" spans="1:35" ht="66" customHeight="1">
      <c r="A23" s="818"/>
      <c r="B23" s="818"/>
      <c r="C23" s="818"/>
      <c r="D23" s="818"/>
      <c r="E23" s="818"/>
      <c r="F23" s="338">
        <v>1</v>
      </c>
      <c r="G23" s="338"/>
      <c r="H23" s="338"/>
      <c r="I23" s="814"/>
      <c r="J23" s="814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21"/>
      <c r="O23" s="191"/>
      <c r="P23" s="191"/>
      <c r="Q23" s="191"/>
      <c r="R23" s="809"/>
      <c r="S23" s="820" t="s">
        <v>87</v>
      </c>
      <c r="T23" s="809"/>
      <c r="U23" s="820" t="s">
        <v>88</v>
      </c>
      <c r="V23" s="280"/>
      <c r="W23" s="805" t="s">
        <v>666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8"/>
      <c r="B24" s="818"/>
      <c r="C24" s="818"/>
      <c r="D24" s="818"/>
      <c r="E24" s="818"/>
      <c r="F24" s="338"/>
      <c r="G24" s="338"/>
      <c r="H24" s="338"/>
      <c r="I24" s="814"/>
      <c r="J24" s="814"/>
      <c r="K24" s="342"/>
      <c r="L24" s="170"/>
      <c r="M24" s="204"/>
      <c r="N24" s="821"/>
      <c r="O24" s="297"/>
      <c r="P24" s="294"/>
      <c r="Q24" s="295" t="str">
        <f>R23 &amp; "-" &amp; T23</f>
        <v>-</v>
      </c>
      <c r="R24" s="809"/>
      <c r="S24" s="820"/>
      <c r="T24" s="822"/>
      <c r="U24" s="820"/>
      <c r="V24" s="280"/>
      <c r="W24" s="806"/>
      <c r="AA24" s="315"/>
    </row>
    <row r="25" spans="1:35" customFormat="1" ht="15" customHeight="1">
      <c r="A25" s="818"/>
      <c r="B25" s="818"/>
      <c r="C25" s="818"/>
      <c r="D25" s="818"/>
      <c r="E25" s="818"/>
      <c r="F25" s="338"/>
      <c r="G25" s="338"/>
      <c r="H25" s="338"/>
      <c r="I25" s="814"/>
      <c r="J25" s="814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07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>
      <c r="A26" s="818"/>
      <c r="B26" s="818"/>
      <c r="C26" s="818"/>
      <c r="D26" s="818"/>
      <c r="E26" s="338"/>
      <c r="F26" s="408"/>
      <c r="G26" s="408"/>
      <c r="H26" s="408"/>
      <c r="I26" s="814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>
      <c r="A27" s="818"/>
      <c r="B27" s="818"/>
      <c r="C27" s="818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>
      <c r="A28" s="818"/>
      <c r="B28" s="818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>
      <c r="A29" s="818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68" t="s">
        <v>695</v>
      </c>
      <c r="N32" s="768"/>
      <c r="O32" s="768"/>
      <c r="P32" s="768"/>
      <c r="Q32" s="768"/>
      <c r="R32" s="768"/>
      <c r="S32" s="768"/>
      <c r="T32" s="768"/>
      <c r="U32" s="768"/>
      <c r="V32" s="768"/>
    </row>
  </sheetData>
  <sheetProtection password="FA9C" sheet="1" objects="1" scenarios="1" formatColumns="0" formatRows="0"/>
  <dataConsolidate/>
  <mergeCells count="38"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S17:T17"/>
    <mergeCell ref="S16:T16"/>
    <mergeCell ref="L11:M11"/>
    <mergeCell ref="O7:V7"/>
    <mergeCell ref="O8:V8"/>
    <mergeCell ref="O9:V9"/>
    <mergeCell ref="O10:V10"/>
    <mergeCell ref="O12:U12"/>
    <mergeCell ref="W23:W25"/>
    <mergeCell ref="U23:U24"/>
    <mergeCell ref="T23:T24"/>
    <mergeCell ref="S23:S24"/>
    <mergeCell ref="R23:R24"/>
  </mergeCells>
  <phoneticPr fontId="8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54</v>
      </c>
    </row>
    <row r="2" spans="1:20" ht="22.5">
      <c r="F2" s="769" t="s">
        <v>525</v>
      </c>
      <c r="G2" s="770"/>
      <c r="H2" s="77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30.04.2021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3"/>
      <c r="B9" s="317"/>
      <c r="C9" s="317"/>
      <c r="D9" s="317"/>
      <c r="F9" s="457" t="str">
        <f>"3." &amp;mergeValue(A9)</f>
        <v>3.1</v>
      </c>
      <c r="G9" s="538" t="s">
        <v>529</v>
      </c>
      <c r="H9" s="44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3"/>
      <c r="B11" s="773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Московская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3"/>
      <c r="B12" s="773"/>
      <c r="C12" s="773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 t="str">
        <f>IF(Территории!H13="","","" &amp; Территории!H13 &amp; "")</f>
        <v>Воскресенск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73"/>
      <c r="B13" s="773"/>
      <c r="C13" s="773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 t="str">
        <f>IF(Территории!R14="","","" &amp; Территории!R14 &amp; "")</f>
        <v>Воскресенск (46710000)</v>
      </c>
      <c r="I13" s="677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67"/>
      <c r="G14" s="468"/>
      <c r="H14" s="469"/>
      <c r="I14" s="470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8" t="s">
        <v>631</v>
      </c>
      <c r="H15" s="768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algorithmName="SHA-512" hashValue="GeaWYm3STKgneZCcY/Z1jxCtYVtNwBrHrbJ3x8R8Il8A9+PLjvontY/s0MLVIWcQCyDK5fTKkHv/pTAt9CO9hw==" saltValue="+gbnhMtvBQEkwJUuSOiVGw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P33"/>
  <sheetViews>
    <sheetView showGridLines="0" topLeftCell="I4" zoomScaleNormal="100" workbookViewId="0">
      <selection activeCell="AA27" sqref="AA27:AA28"/>
    </sheetView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20.7109375" style="34" customWidth="1"/>
    <col min="23" max="24" width="23.7109375" style="34" hidden="1" customWidth="1"/>
    <col min="25" max="25" width="11.7109375" style="34" customWidth="1"/>
    <col min="26" max="26" width="3.7109375" style="34" customWidth="1"/>
    <col min="27" max="27" width="11.7109375" style="34" customWidth="1"/>
    <col min="28" max="28" width="8.5703125" style="34" hidden="1" customWidth="1"/>
    <col min="29" max="29" width="4.7109375" style="34" customWidth="1"/>
    <col min="30" max="30" width="115.7109375" style="34" customWidth="1"/>
    <col min="31" max="42" width="10.5703125" style="296"/>
    <col min="43" max="16384" width="10.5703125" style="34"/>
  </cols>
  <sheetData>
    <row r="1" spans="7:42" ht="14.25" hidden="1" customHeight="1">
      <c r="Q1" s="293"/>
      <c r="R1" s="293"/>
      <c r="X1" s="293"/>
      <c r="Y1" s="293"/>
    </row>
    <row r="2" spans="7:42" ht="14.25" hidden="1" customHeight="1">
      <c r="U2" s="293"/>
      <c r="AB2" s="293"/>
    </row>
    <row r="3" spans="7:42" ht="14.25" hidden="1" customHeight="1"/>
    <row r="4" spans="7:42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7:42" ht="24.95" customHeight="1">
      <c r="J5" s="86"/>
      <c r="K5" s="86"/>
      <c r="L5" s="769" t="s">
        <v>663</v>
      </c>
      <c r="M5" s="770"/>
      <c r="N5" s="770"/>
      <c r="O5" s="770"/>
      <c r="P5" s="770"/>
      <c r="Q5" s="770"/>
      <c r="R5" s="770"/>
      <c r="S5" s="770"/>
      <c r="T5" s="770"/>
      <c r="U5" s="771"/>
      <c r="V5" s="700"/>
      <c r="W5" s="700"/>
      <c r="X5" s="700"/>
      <c r="Y5" s="700"/>
      <c r="Z5" s="700"/>
      <c r="AA5" s="700"/>
      <c r="AB5" s="700"/>
      <c r="AP5" s="34"/>
    </row>
    <row r="6" spans="7:42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P6" s="34"/>
    </row>
    <row r="7" spans="7:42" s="452" customFormat="1" ht="5.25" hidden="1">
      <c r="L7" s="617"/>
      <c r="M7" s="618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339"/>
    </row>
    <row r="8" spans="7:42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4" t="str">
        <f>IF(datePr_ch="",IF(datePr="","",datePr),datePr_ch)</f>
        <v>28.04.2021</v>
      </c>
      <c r="P8" s="794"/>
      <c r="Q8" s="794"/>
      <c r="R8" s="794"/>
      <c r="S8" s="794"/>
      <c r="T8" s="794"/>
      <c r="U8" s="794"/>
      <c r="V8" s="794"/>
      <c r="W8" s="794"/>
      <c r="X8" s="794"/>
      <c r="Y8" s="794"/>
      <c r="Z8" s="794"/>
      <c r="AA8" s="794"/>
      <c r="AB8" s="794"/>
      <c r="AC8" s="794"/>
      <c r="AD8" s="669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</row>
    <row r="9" spans="7:42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4" t="str">
        <f>IF(numberPr_ch="",IF(numberPr="","",numberPr),numberPr_ch)</f>
        <v xml:space="preserve">P001-4545572200-45011758 </v>
      </c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794"/>
      <c r="AA9" s="794"/>
      <c r="AB9" s="794"/>
      <c r="AC9" s="794"/>
      <c r="AD9" s="669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</row>
    <row r="10" spans="7:42" s="452" customFormat="1" ht="5.25" hidden="1">
      <c r="L10" s="617"/>
      <c r="M10" s="618"/>
      <c r="O10" s="813"/>
      <c r="P10" s="813"/>
      <c r="Q10" s="813"/>
      <c r="R10" s="813"/>
      <c r="S10" s="813"/>
      <c r="T10" s="813"/>
      <c r="U10" s="813"/>
      <c r="V10" s="813"/>
      <c r="W10" s="813"/>
      <c r="X10" s="813"/>
      <c r="Y10" s="813"/>
      <c r="Z10" s="813"/>
      <c r="AA10" s="813"/>
      <c r="AB10" s="813"/>
      <c r="AC10" s="813"/>
      <c r="AD10" s="339"/>
    </row>
    <row r="11" spans="7:42" s="253" customFormat="1" ht="11.25" hidden="1" customHeight="1">
      <c r="G11" s="252"/>
      <c r="H11" s="252"/>
      <c r="L11" s="743"/>
      <c r="M11" s="743"/>
      <c r="N11" s="210"/>
      <c r="O11" s="286"/>
      <c r="P11" s="286"/>
      <c r="Q11" s="286"/>
      <c r="R11" s="286"/>
      <c r="S11" s="286"/>
      <c r="T11" s="286"/>
      <c r="U11" s="313" t="s">
        <v>379</v>
      </c>
      <c r="V11" s="286"/>
      <c r="W11" s="286"/>
      <c r="X11" s="286"/>
      <c r="Y11" s="286"/>
      <c r="Z11" s="286"/>
      <c r="AA11" s="286"/>
      <c r="AB11" s="313" t="s">
        <v>379</v>
      </c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</row>
    <row r="12" spans="7:42" s="253" customFormat="1">
      <c r="G12" s="252"/>
      <c r="H12" s="252"/>
      <c r="L12" s="210"/>
      <c r="M12" s="210"/>
      <c r="N12" s="210"/>
      <c r="O12" s="814"/>
      <c r="P12" s="814"/>
      <c r="Q12" s="814"/>
      <c r="R12" s="814"/>
      <c r="S12" s="814"/>
      <c r="T12" s="814"/>
      <c r="U12" s="814"/>
      <c r="V12" s="814" t="s">
        <v>845</v>
      </c>
      <c r="W12" s="814"/>
      <c r="X12" s="814"/>
      <c r="Y12" s="814"/>
      <c r="Z12" s="814"/>
      <c r="AA12" s="814"/>
      <c r="AB12" s="814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</row>
    <row r="13" spans="7:42" ht="15" customHeight="1">
      <c r="J13" s="86"/>
      <c r="K13" s="86"/>
      <c r="L13" s="735" t="s">
        <v>496</v>
      </c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/>
      <c r="X13" s="735"/>
      <c r="Y13" s="735"/>
      <c r="Z13" s="735"/>
      <c r="AA13" s="735"/>
      <c r="AB13" s="735"/>
      <c r="AC13" s="735"/>
      <c r="AD13" s="735" t="s">
        <v>497</v>
      </c>
      <c r="AP13" s="34"/>
    </row>
    <row r="14" spans="7:42" ht="15" customHeight="1">
      <c r="J14" s="86"/>
      <c r="K14" s="86"/>
      <c r="L14" s="735" t="s">
        <v>95</v>
      </c>
      <c r="M14" s="735" t="s">
        <v>423</v>
      </c>
      <c r="N14" s="735"/>
      <c r="O14" s="810" t="s">
        <v>501</v>
      </c>
      <c r="P14" s="810"/>
      <c r="Q14" s="810"/>
      <c r="R14" s="810"/>
      <c r="S14" s="810"/>
      <c r="T14" s="810"/>
      <c r="U14" s="735" t="s">
        <v>341</v>
      </c>
      <c r="V14" s="810" t="s">
        <v>501</v>
      </c>
      <c r="W14" s="810"/>
      <c r="X14" s="810"/>
      <c r="Y14" s="810"/>
      <c r="Z14" s="810"/>
      <c r="AA14" s="810"/>
      <c r="AB14" s="735" t="s">
        <v>341</v>
      </c>
      <c r="AC14" s="808" t="s">
        <v>278</v>
      </c>
      <c r="AD14" s="735"/>
      <c r="AP14" s="34"/>
    </row>
    <row r="15" spans="7:42" ht="14.25" customHeight="1">
      <c r="J15" s="86"/>
      <c r="K15" s="86"/>
      <c r="L15" s="735"/>
      <c r="M15" s="735"/>
      <c r="N15" s="735"/>
      <c r="O15" s="250" t="s">
        <v>502</v>
      </c>
      <c r="P15" s="819" t="s">
        <v>274</v>
      </c>
      <c r="Q15" s="819"/>
      <c r="R15" s="744" t="s">
        <v>503</v>
      </c>
      <c r="S15" s="744"/>
      <c r="T15" s="744"/>
      <c r="U15" s="735"/>
      <c r="V15" s="687" t="s">
        <v>502</v>
      </c>
      <c r="W15" s="819" t="s">
        <v>274</v>
      </c>
      <c r="X15" s="819"/>
      <c r="Y15" s="744" t="s">
        <v>503</v>
      </c>
      <c r="Z15" s="744"/>
      <c r="AA15" s="744"/>
      <c r="AB15" s="735"/>
      <c r="AC15" s="808"/>
      <c r="AD15" s="735"/>
      <c r="AP15" s="34"/>
    </row>
    <row r="16" spans="7:42" ht="33.75" customHeight="1">
      <c r="J16" s="86"/>
      <c r="K16" s="86"/>
      <c r="L16" s="735"/>
      <c r="M16" s="735"/>
      <c r="N16" s="735"/>
      <c r="O16" s="422" t="s">
        <v>504</v>
      </c>
      <c r="P16" s="423" t="s">
        <v>505</v>
      </c>
      <c r="Q16" s="423" t="s">
        <v>403</v>
      </c>
      <c r="R16" s="424" t="s">
        <v>277</v>
      </c>
      <c r="S16" s="815" t="s">
        <v>276</v>
      </c>
      <c r="T16" s="815"/>
      <c r="U16" s="735"/>
      <c r="V16" s="691" t="s">
        <v>504</v>
      </c>
      <c r="W16" s="423" t="s">
        <v>505</v>
      </c>
      <c r="X16" s="423" t="s">
        <v>403</v>
      </c>
      <c r="Y16" s="688" t="s">
        <v>277</v>
      </c>
      <c r="Z16" s="815" t="s">
        <v>276</v>
      </c>
      <c r="AA16" s="815"/>
      <c r="AB16" s="735"/>
      <c r="AC16" s="808"/>
      <c r="AD16" s="735"/>
      <c r="AP16" s="34"/>
    </row>
    <row r="17" spans="1:42" ht="12" customHeight="1">
      <c r="J17" s="86"/>
      <c r="K17" s="247">
        <v>1</v>
      </c>
      <c r="L17" s="564" t="s">
        <v>96</v>
      </c>
      <c r="M17" s="564" t="s">
        <v>52</v>
      </c>
      <c r="N17" s="570" t="s">
        <v>52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7">
        <f ca="1">OFFSET(S17,0,-1)+1</f>
        <v>7</v>
      </c>
      <c r="T17" s="817"/>
      <c r="U17" s="565">
        <f ca="1">OFFSET(U17,0,-2)+1</f>
        <v>8</v>
      </c>
      <c r="V17" s="689">
        <f ca="1">OFFSET(V17,0,-1)+1</f>
        <v>9</v>
      </c>
      <c r="W17" s="689">
        <f ca="1">OFFSET(W17,0,-1)+1</f>
        <v>10</v>
      </c>
      <c r="X17" s="689">
        <f ca="1">OFFSET(X17,0,-1)+1</f>
        <v>11</v>
      </c>
      <c r="Y17" s="689">
        <f ca="1">OFFSET(Y17,0,-1)+1</f>
        <v>12</v>
      </c>
      <c r="Z17" s="817">
        <f ca="1">OFFSET(Z17,0,-1)+1</f>
        <v>13</v>
      </c>
      <c r="AA17" s="817"/>
      <c r="AB17" s="689">
        <f ca="1">OFFSET(AB17,0,-2)+1</f>
        <v>14</v>
      </c>
      <c r="AC17" s="571">
        <f ca="1">OFFSET(AC17,0,-1)</f>
        <v>14</v>
      </c>
      <c r="AD17" s="565">
        <f ca="1">OFFSET(AD17,0,-1)+1</f>
        <v>15</v>
      </c>
    </row>
    <row r="18" spans="1:42" ht="22.5">
      <c r="A18" s="818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8" t="str">
        <f>IF('Перечень тарифов'!J21="","","" &amp; 'Перечень тарифов'!J21 &amp; "")</f>
        <v>Тариф на холодную воду питьевую</v>
      </c>
      <c r="P18" s="758"/>
      <c r="Q18" s="758"/>
      <c r="R18" s="758"/>
      <c r="S18" s="758"/>
      <c r="T18" s="758"/>
      <c r="U18" s="758"/>
      <c r="V18" s="758"/>
      <c r="W18" s="758"/>
      <c r="X18" s="758"/>
      <c r="Y18" s="758"/>
      <c r="Z18" s="758"/>
      <c r="AA18" s="758"/>
      <c r="AB18" s="758"/>
      <c r="AC18" s="758"/>
      <c r="AD18" s="584" t="s">
        <v>665</v>
      </c>
    </row>
    <row r="19" spans="1:42" hidden="1">
      <c r="A19" s="818"/>
      <c r="B19" s="818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/>
      <c r="N19" s="283"/>
      <c r="O19" s="816"/>
      <c r="P19" s="816"/>
      <c r="Q19" s="816"/>
      <c r="R19" s="816"/>
      <c r="S19" s="816"/>
      <c r="T19" s="816"/>
      <c r="U19" s="816"/>
      <c r="V19" s="816"/>
      <c r="W19" s="816"/>
      <c r="X19" s="816"/>
      <c r="Y19" s="816"/>
      <c r="Z19" s="816"/>
      <c r="AA19" s="816"/>
      <c r="AB19" s="816"/>
      <c r="AC19" s="816"/>
      <c r="AD19" s="284"/>
    </row>
    <row r="20" spans="1:42" hidden="1">
      <c r="A20" s="818"/>
      <c r="B20" s="818"/>
      <c r="C20" s="818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/>
      <c r="N20" s="283"/>
      <c r="O20" s="816"/>
      <c r="P20" s="816"/>
      <c r="Q20" s="816"/>
      <c r="R20" s="816"/>
      <c r="S20" s="816"/>
      <c r="T20" s="816"/>
      <c r="U20" s="816"/>
      <c r="V20" s="816"/>
      <c r="W20" s="816"/>
      <c r="X20" s="816"/>
      <c r="Y20" s="816"/>
      <c r="Z20" s="816"/>
      <c r="AA20" s="816"/>
      <c r="AB20" s="816"/>
      <c r="AC20" s="816"/>
      <c r="AD20" s="284"/>
    </row>
    <row r="21" spans="1:42" ht="33.75">
      <c r="A21" s="818"/>
      <c r="B21" s="818"/>
      <c r="C21" s="818"/>
      <c r="D21" s="818">
        <v>1</v>
      </c>
      <c r="E21" s="340"/>
      <c r="F21" s="340"/>
      <c r="G21" s="340"/>
      <c r="H21" s="340"/>
      <c r="I21" s="814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2"/>
      <c r="P21" s="812"/>
      <c r="Q21" s="812"/>
      <c r="R21" s="812"/>
      <c r="S21" s="812"/>
      <c r="T21" s="812"/>
      <c r="U21" s="812"/>
      <c r="V21" s="812"/>
      <c r="W21" s="812"/>
      <c r="X21" s="812"/>
      <c r="Y21" s="812"/>
      <c r="Z21" s="812"/>
      <c r="AA21" s="812"/>
      <c r="AB21" s="812"/>
      <c r="AC21" s="812"/>
      <c r="AD21" s="284" t="s">
        <v>634</v>
      </c>
    </row>
    <row r="22" spans="1:42" ht="33.75">
      <c r="A22" s="818"/>
      <c r="B22" s="818"/>
      <c r="C22" s="818"/>
      <c r="D22" s="818"/>
      <c r="E22" s="818">
        <v>1</v>
      </c>
      <c r="F22" s="340"/>
      <c r="G22" s="340"/>
      <c r="H22" s="340"/>
      <c r="I22" s="814"/>
      <c r="J22" s="814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1" t="s">
        <v>306</v>
      </c>
      <c r="P22" s="811"/>
      <c r="Q22" s="811"/>
      <c r="R22" s="811"/>
      <c r="S22" s="811"/>
      <c r="T22" s="811"/>
      <c r="U22" s="811"/>
      <c r="V22" s="811"/>
      <c r="W22" s="811"/>
      <c r="X22" s="811"/>
      <c r="Y22" s="811"/>
      <c r="Z22" s="811"/>
      <c r="AA22" s="811"/>
      <c r="AB22" s="811"/>
      <c r="AC22" s="811"/>
      <c r="AD22" s="284" t="s">
        <v>512</v>
      </c>
      <c r="AF22" s="315" t="str">
        <f>strCheckUnique(AG22:AG25)</f>
        <v/>
      </c>
      <c r="AH22" s="315"/>
    </row>
    <row r="23" spans="1:42" ht="66" customHeight="1">
      <c r="A23" s="818"/>
      <c r="B23" s="818"/>
      <c r="C23" s="818"/>
      <c r="D23" s="818"/>
      <c r="E23" s="818"/>
      <c r="F23" s="338">
        <v>1</v>
      </c>
      <c r="G23" s="338"/>
      <c r="H23" s="338"/>
      <c r="I23" s="814"/>
      <c r="J23" s="814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 t="s">
        <v>865</v>
      </c>
      <c r="N23" s="297"/>
      <c r="O23" s="696">
        <v>38.54</v>
      </c>
      <c r="P23" s="191"/>
      <c r="Q23" s="191"/>
      <c r="R23" s="809" t="s">
        <v>839</v>
      </c>
      <c r="S23" s="820" t="s">
        <v>87</v>
      </c>
      <c r="T23" s="809" t="s">
        <v>864</v>
      </c>
      <c r="U23" s="820" t="s">
        <v>87</v>
      </c>
      <c r="V23" s="696">
        <v>42.68</v>
      </c>
      <c r="W23" s="191"/>
      <c r="X23" s="191"/>
      <c r="Y23" s="809" t="s">
        <v>863</v>
      </c>
      <c r="Z23" s="820" t="s">
        <v>87</v>
      </c>
      <c r="AA23" s="809" t="s">
        <v>840</v>
      </c>
      <c r="AB23" s="820" t="s">
        <v>88</v>
      </c>
      <c r="AC23" s="280"/>
      <c r="AD23" s="805" t="s">
        <v>666</v>
      </c>
      <c r="AE23" s="296" t="str">
        <f>strCheckDate(O24:AC24)</f>
        <v/>
      </c>
      <c r="AF23" s="315"/>
      <c r="AG23" s="315" t="str">
        <f>IF(M23="","",M23 )</f>
        <v>Тариф на холодную питьевую  воду</v>
      </c>
      <c r="AH23" s="315"/>
      <c r="AI23" s="315"/>
      <c r="AJ23" s="315"/>
    </row>
    <row r="24" spans="1:42" ht="14.25" hidden="1" customHeight="1">
      <c r="A24" s="818"/>
      <c r="B24" s="818"/>
      <c r="C24" s="818"/>
      <c r="D24" s="818"/>
      <c r="E24" s="818"/>
      <c r="F24" s="338"/>
      <c r="G24" s="338"/>
      <c r="H24" s="338"/>
      <c r="I24" s="814"/>
      <c r="J24" s="814"/>
      <c r="K24" s="342"/>
      <c r="L24" s="170"/>
      <c r="M24" s="204"/>
      <c r="N24" s="297"/>
      <c r="O24" s="297"/>
      <c r="P24" s="294"/>
      <c r="Q24" s="295" t="str">
        <f>R23 &amp; "-" &amp; T23</f>
        <v>01.01.2022-30.06.2022</v>
      </c>
      <c r="R24" s="809"/>
      <c r="S24" s="820"/>
      <c r="T24" s="822"/>
      <c r="U24" s="820"/>
      <c r="V24" s="297"/>
      <c r="W24" s="294"/>
      <c r="X24" s="295" t="str">
        <f>Y23 &amp; "-" &amp; AA23</f>
        <v>01.07.2022-31.12.2022</v>
      </c>
      <c r="Y24" s="809"/>
      <c r="Z24" s="820"/>
      <c r="AA24" s="822"/>
      <c r="AB24" s="820"/>
      <c r="AC24" s="280"/>
      <c r="AD24" s="806"/>
      <c r="AF24" s="315"/>
      <c r="AG24" s="315"/>
      <c r="AH24" s="315"/>
      <c r="AI24" s="315"/>
      <c r="AJ24" s="315"/>
    </row>
    <row r="25" spans="1:42" customFormat="1" ht="15" customHeight="1">
      <c r="A25" s="818"/>
      <c r="B25" s="818"/>
      <c r="C25" s="818"/>
      <c r="D25" s="818"/>
      <c r="E25" s="818"/>
      <c r="F25" s="338"/>
      <c r="G25" s="338"/>
      <c r="H25" s="338"/>
      <c r="I25" s="814"/>
      <c r="J25" s="814"/>
      <c r="K25" s="200"/>
      <c r="L25" s="111"/>
      <c r="M25" s="174" t="s">
        <v>425</v>
      </c>
      <c r="N25" s="163"/>
      <c r="O25" s="156"/>
      <c r="P25" s="156"/>
      <c r="Q25" s="156"/>
      <c r="R25" s="260"/>
      <c r="S25" s="197"/>
      <c r="T25" s="197"/>
      <c r="U25" s="197"/>
      <c r="V25" s="156"/>
      <c r="W25" s="156"/>
      <c r="X25" s="156"/>
      <c r="Y25" s="260"/>
      <c r="Z25" s="197"/>
      <c r="AA25" s="197"/>
      <c r="AB25" s="197"/>
      <c r="AC25" s="185"/>
      <c r="AD25" s="807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</row>
    <row r="26" spans="1:42" ht="33.75" customHeight="1">
      <c r="A26" s="818"/>
      <c r="B26" s="818"/>
      <c r="C26" s="818"/>
      <c r="D26" s="818"/>
      <c r="E26" s="818">
        <v>2</v>
      </c>
      <c r="F26" s="690"/>
      <c r="G26" s="690"/>
      <c r="H26" s="690"/>
      <c r="I26" s="814"/>
      <c r="J26" s="814" t="s">
        <v>845</v>
      </c>
      <c r="K26" s="101"/>
      <c r="L26" s="692" t="str">
        <f>mergeValue(A26) &amp;"."&amp; mergeValue(B26)&amp;"."&amp; mergeValue(C26)&amp;"."&amp; mergeValue(D26)&amp;"."&amp; mergeValue(E26)</f>
        <v>1.1.1.1.2</v>
      </c>
      <c r="M26" s="171" t="s">
        <v>10</v>
      </c>
      <c r="N26" s="284"/>
      <c r="O26" s="823" t="s">
        <v>704</v>
      </c>
      <c r="P26" s="824"/>
      <c r="Q26" s="824"/>
      <c r="R26" s="824"/>
      <c r="S26" s="824"/>
      <c r="T26" s="824"/>
      <c r="U26" s="824"/>
      <c r="V26" s="824"/>
      <c r="W26" s="824"/>
      <c r="X26" s="824"/>
      <c r="Y26" s="824"/>
      <c r="Z26" s="824"/>
      <c r="AA26" s="824"/>
      <c r="AB26" s="824"/>
      <c r="AC26" s="825"/>
      <c r="AD26" s="284" t="s">
        <v>512</v>
      </c>
      <c r="AF26" s="315" t="str">
        <f>strCheckUnique(AG26:AG29)</f>
        <v/>
      </c>
      <c r="AH26" s="315"/>
    </row>
    <row r="27" spans="1:42" ht="66" customHeight="1">
      <c r="A27" s="818"/>
      <c r="B27" s="818"/>
      <c r="C27" s="818"/>
      <c r="D27" s="818"/>
      <c r="E27" s="818"/>
      <c r="F27" s="338">
        <v>1</v>
      </c>
      <c r="G27" s="338"/>
      <c r="H27" s="338"/>
      <c r="I27" s="814"/>
      <c r="J27" s="814"/>
      <c r="K27" s="342"/>
      <c r="L27" s="692" t="str">
        <f>mergeValue(A27) &amp;"."&amp; mergeValue(B27)&amp;"."&amp; mergeValue(C27)&amp;"."&amp; mergeValue(D27)&amp;"."&amp; mergeValue(E27)&amp;"."&amp; mergeValue(F27)</f>
        <v>1.1.1.1.2.1</v>
      </c>
      <c r="M27" s="651" t="s">
        <v>865</v>
      </c>
      <c r="N27" s="297"/>
      <c r="O27" s="696">
        <v>46.25</v>
      </c>
      <c r="P27" s="191"/>
      <c r="Q27" s="191"/>
      <c r="R27" s="809" t="s">
        <v>839</v>
      </c>
      <c r="S27" s="820" t="s">
        <v>87</v>
      </c>
      <c r="T27" s="809" t="s">
        <v>864</v>
      </c>
      <c r="U27" s="820" t="s">
        <v>87</v>
      </c>
      <c r="V27" s="696">
        <v>51.22</v>
      </c>
      <c r="W27" s="191"/>
      <c r="X27" s="191"/>
      <c r="Y27" s="809" t="s">
        <v>863</v>
      </c>
      <c r="Z27" s="820" t="s">
        <v>87</v>
      </c>
      <c r="AA27" s="809" t="s">
        <v>840</v>
      </c>
      <c r="AB27" s="820" t="s">
        <v>88</v>
      </c>
      <c r="AC27" s="280"/>
      <c r="AD27" s="805" t="s">
        <v>666</v>
      </c>
      <c r="AE27" s="296" t="str">
        <f>strCheckDate(O28:AC28)</f>
        <v/>
      </c>
      <c r="AF27" s="315"/>
      <c r="AG27" s="315" t="str">
        <f>IF(M27="","",M27 )</f>
        <v>Тариф на холодную питьевую  воду</v>
      </c>
      <c r="AH27" s="315"/>
      <c r="AI27" s="315"/>
      <c r="AJ27" s="315"/>
    </row>
    <row r="28" spans="1:42" ht="14.25" hidden="1" customHeight="1">
      <c r="A28" s="818"/>
      <c r="B28" s="818"/>
      <c r="C28" s="818"/>
      <c r="D28" s="818"/>
      <c r="E28" s="818"/>
      <c r="F28" s="338"/>
      <c r="G28" s="338"/>
      <c r="H28" s="338"/>
      <c r="I28" s="814"/>
      <c r="J28" s="814"/>
      <c r="K28" s="342"/>
      <c r="L28" s="170"/>
      <c r="M28" s="204"/>
      <c r="N28" s="297"/>
      <c r="O28" s="297"/>
      <c r="P28" s="294"/>
      <c r="Q28" s="295" t="str">
        <f>R27 &amp; "-" &amp; T27</f>
        <v>01.01.2022-30.06.2022</v>
      </c>
      <c r="R28" s="809"/>
      <c r="S28" s="820"/>
      <c r="T28" s="822"/>
      <c r="U28" s="820"/>
      <c r="V28" s="297"/>
      <c r="W28" s="294"/>
      <c r="X28" s="295" t="str">
        <f>Y27 &amp; "-" &amp; AA27</f>
        <v>01.07.2022-31.12.2022</v>
      </c>
      <c r="Y28" s="809"/>
      <c r="Z28" s="820"/>
      <c r="AA28" s="822"/>
      <c r="AB28" s="820"/>
      <c r="AC28" s="280"/>
      <c r="AD28" s="806"/>
      <c r="AF28" s="315"/>
      <c r="AG28" s="315"/>
      <c r="AH28" s="315"/>
      <c r="AI28" s="315"/>
      <c r="AJ28" s="315"/>
    </row>
    <row r="29" spans="1:42" customFormat="1" ht="15" customHeight="1">
      <c r="A29" s="818"/>
      <c r="B29" s="818"/>
      <c r="C29" s="818"/>
      <c r="D29" s="818"/>
      <c r="E29" s="818"/>
      <c r="F29" s="338"/>
      <c r="G29" s="338"/>
      <c r="H29" s="338"/>
      <c r="I29" s="814"/>
      <c r="J29" s="814"/>
      <c r="K29" s="200"/>
      <c r="L29" s="111"/>
      <c r="M29" s="174" t="s">
        <v>425</v>
      </c>
      <c r="N29" s="163"/>
      <c r="O29" s="156"/>
      <c r="P29" s="156"/>
      <c r="Q29" s="156"/>
      <c r="R29" s="260"/>
      <c r="S29" s="197"/>
      <c r="T29" s="197"/>
      <c r="U29" s="197"/>
      <c r="V29" s="156"/>
      <c r="W29" s="156"/>
      <c r="X29" s="156"/>
      <c r="Y29" s="260"/>
      <c r="Z29" s="197"/>
      <c r="AA29" s="197"/>
      <c r="AB29" s="197"/>
      <c r="AC29" s="185"/>
      <c r="AD29" s="807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</row>
    <row r="30" spans="1:42" customFormat="1">
      <c r="A30" s="818"/>
      <c r="B30" s="818"/>
      <c r="C30" s="818"/>
      <c r="D30" s="818"/>
      <c r="E30" s="338"/>
      <c r="F30" s="340"/>
      <c r="G30" s="340"/>
      <c r="H30" s="340"/>
      <c r="I30" s="814"/>
      <c r="J30" s="85"/>
      <c r="K30" s="200"/>
      <c r="L30" s="111"/>
      <c r="M30" s="163" t="s">
        <v>13</v>
      </c>
      <c r="N30" s="162"/>
      <c r="O30" s="156"/>
      <c r="P30" s="156"/>
      <c r="Q30" s="156"/>
      <c r="R30" s="260"/>
      <c r="S30" s="197"/>
      <c r="T30" s="197"/>
      <c r="U30" s="196"/>
      <c r="V30" s="156"/>
      <c r="W30" s="156"/>
      <c r="X30" s="156"/>
      <c r="Y30" s="260"/>
      <c r="Z30" s="197"/>
      <c r="AA30" s="197"/>
      <c r="AB30" s="196"/>
      <c r="AC30" s="197"/>
      <c r="AD30" s="18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</row>
    <row r="31" spans="1:42" customFormat="1">
      <c r="A31" s="818"/>
      <c r="B31" s="818"/>
      <c r="C31" s="818"/>
      <c r="D31" s="338"/>
      <c r="E31" s="343"/>
      <c r="F31" s="340"/>
      <c r="G31" s="340"/>
      <c r="H31" s="340"/>
      <c r="I31" s="200"/>
      <c r="J31" s="85"/>
      <c r="K31" s="179"/>
      <c r="L31" s="111"/>
      <c r="M31" s="162" t="s">
        <v>426</v>
      </c>
      <c r="N31" s="161"/>
      <c r="O31" s="156"/>
      <c r="P31" s="156"/>
      <c r="Q31" s="156"/>
      <c r="R31" s="260"/>
      <c r="S31" s="197"/>
      <c r="T31" s="197"/>
      <c r="U31" s="196"/>
      <c r="V31" s="156"/>
      <c r="W31" s="156"/>
      <c r="X31" s="156"/>
      <c r="Y31" s="260"/>
      <c r="Z31" s="197"/>
      <c r="AA31" s="197"/>
      <c r="AB31" s="196"/>
      <c r="AC31" s="197"/>
      <c r="AD31" s="18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</row>
    <row r="32" spans="1:42" ht="3" customHeight="1">
      <c r="AP32" s="34"/>
    </row>
    <row r="33" spans="12:42" ht="48.95" customHeight="1">
      <c r="L33" s="616">
        <v>1</v>
      </c>
      <c r="M33" s="768" t="s">
        <v>695</v>
      </c>
      <c r="N33" s="768"/>
      <c r="O33" s="768"/>
      <c r="P33" s="768"/>
      <c r="Q33" s="768"/>
      <c r="R33" s="768"/>
      <c r="S33" s="768"/>
      <c r="T33" s="768"/>
      <c r="U33" s="768"/>
      <c r="V33" s="768"/>
      <c r="W33" s="768"/>
      <c r="X33" s="768"/>
      <c r="Y33" s="768"/>
      <c r="Z33" s="768"/>
      <c r="AA33" s="768"/>
      <c r="AB33" s="768"/>
      <c r="AC33" s="768"/>
      <c r="AP33" s="34"/>
    </row>
  </sheetData>
  <sheetProtection algorithmName="SHA-512" hashValue="9RzH4v1ZdbRc8Ac95DCqDkbeLwWate+cixIqGjSTT7L7/Lmw13hrFpUDZAXWXaUFs3WmoJ5PgmcF6YW7QxYYtw==" saltValue="50OaCbG1+6Jsws0o/0/rUA==" spinCount="100000" sheet="1" objects="1" scenarios="1" formatColumns="0" formatRows="0"/>
  <dataConsolidate link="1"/>
  <mergeCells count="60">
    <mergeCell ref="M33:AC33"/>
    <mergeCell ref="L5:U5"/>
    <mergeCell ref="L14:L16"/>
    <mergeCell ref="M14:M16"/>
    <mergeCell ref="L11:M11"/>
    <mergeCell ref="U14:U16"/>
    <mergeCell ref="O22:AC22"/>
    <mergeCell ref="L13:AC13"/>
    <mergeCell ref="N14:N16"/>
    <mergeCell ref="O7:AC7"/>
    <mergeCell ref="T23:T24"/>
    <mergeCell ref="U23:U24"/>
    <mergeCell ref="S16:T16"/>
    <mergeCell ref="O21:AC21"/>
    <mergeCell ref="S17:T17"/>
    <mergeCell ref="P15:Q15"/>
    <mergeCell ref="AD13:AD16"/>
    <mergeCell ref="O19:AC19"/>
    <mergeCell ref="E22:E25"/>
    <mergeCell ref="O18:AC18"/>
    <mergeCell ref="AD23:AD25"/>
    <mergeCell ref="R23:R24"/>
    <mergeCell ref="S23:S2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AB23:AB24"/>
    <mergeCell ref="O8:AC8"/>
    <mergeCell ref="O9:AC9"/>
    <mergeCell ref="O10:AC10"/>
    <mergeCell ref="J22:J25"/>
    <mergeCell ref="A18:A31"/>
    <mergeCell ref="B19:B31"/>
    <mergeCell ref="C20:C31"/>
    <mergeCell ref="D21:D30"/>
    <mergeCell ref="I21:I30"/>
    <mergeCell ref="O12:U12"/>
    <mergeCell ref="AC14:AC16"/>
    <mergeCell ref="O14:T14"/>
    <mergeCell ref="R15:T15"/>
    <mergeCell ref="O20:AC20"/>
    <mergeCell ref="V12:AB12"/>
    <mergeCell ref="V14:AA14"/>
    <mergeCell ref="AD27:AD29"/>
    <mergeCell ref="E26:E29"/>
    <mergeCell ref="J26:J29"/>
    <mergeCell ref="O26:AC26"/>
    <mergeCell ref="R27:R28"/>
    <mergeCell ref="S27:S28"/>
    <mergeCell ref="T27:T28"/>
    <mergeCell ref="U27:U28"/>
    <mergeCell ref="Y27:Y28"/>
    <mergeCell ref="Z27:Z28"/>
    <mergeCell ref="AA27:AA28"/>
    <mergeCell ref="AB27:AB28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8:AD9 O21:AC21">
      <formula1>900</formula1>
    </dataValidation>
    <dataValidation allowBlank="1" sqref="Z29:Z31 Z25 S25 S29:S31"/>
    <dataValidation allowBlank="1" promptTitle="checkPeriodRange" sqref="Q24 X24 Q28 X2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R27 T27:T28 Y27 AA27:AA28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">
      <formula1>900</formula1>
    </dataValidation>
    <dataValidation type="list" allowBlank="1" showInputMessage="1" showErrorMessage="1" errorTitle="Ошибка" error="Выберите значение из списка" sqref="O22 V22 O26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S27:S28 U27:U28 Z27:Z28 AB27:AB28"/>
    <dataValidation type="decimal" allowBlank="1" showErrorMessage="1" errorTitle="Ошибка" error="Допускается ввод только действительных чисел!" sqref="O23 V23 O27 V27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211</v>
      </c>
    </row>
    <row r="2" spans="1:20" ht="22.5">
      <c r="F2" s="769" t="s">
        <v>525</v>
      </c>
      <c r="G2" s="770"/>
      <c r="H2" s="77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30.04.2021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3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3"/>
      <c r="B11" s="773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Московская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3"/>
      <c r="B12" s="773"/>
      <c r="C12" s="773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3"/>
      <c r="B13" s="773"/>
      <c r="C13" s="773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80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3"/>
      <c r="B14" s="773"/>
      <c r="C14" s="773"/>
      <c r="D14" s="466"/>
      <c r="F14" s="460"/>
      <c r="G14" s="162" t="s">
        <v>4</v>
      </c>
      <c r="H14" s="465"/>
      <c r="I14" s="80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3"/>
      <c r="B15" s="773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8" t="s">
        <v>631</v>
      </c>
      <c r="H19" s="768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6"/>
    <col min="42" max="42" width="13.42578125" style="296" customWidth="1"/>
    <col min="43" max="50" width="10.5703125" style="29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76" t="s">
        <v>667</v>
      </c>
      <c r="M5" s="776"/>
      <c r="N5" s="776"/>
      <c r="O5" s="776"/>
      <c r="P5" s="776"/>
      <c r="Q5" s="776"/>
      <c r="R5" s="776"/>
      <c r="S5" s="776"/>
      <c r="T5" s="776"/>
      <c r="U5" s="776"/>
      <c r="V5" s="579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281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52" customFormat="1" ht="5.25" hidden="1">
      <c r="L7" s="617"/>
      <c r="M7" s="618"/>
      <c r="N7" s="813"/>
      <c r="O7" s="813"/>
      <c r="P7" s="813"/>
      <c r="Q7" s="813"/>
      <c r="R7" s="813"/>
      <c r="S7" s="813"/>
      <c r="T7" s="813"/>
      <c r="U7" s="813"/>
      <c r="V7" s="339"/>
      <c r="W7" s="339"/>
    </row>
    <row r="8" spans="7:50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4" t="str">
        <f>IF(datePr_ch="",IF(datePr="","",datePr),datePr_ch)</f>
        <v>28.04.2021</v>
      </c>
      <c r="O8" s="794"/>
      <c r="P8" s="794"/>
      <c r="Q8" s="794"/>
      <c r="R8" s="794"/>
      <c r="S8" s="794"/>
      <c r="T8" s="794"/>
      <c r="U8" s="794"/>
      <c r="V8" s="669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50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4" t="str">
        <f>IF(numberPr_ch="",IF(numberPr="","",numberPr),numberPr_ch)</f>
        <v xml:space="preserve">P001-4545572200-45011758 </v>
      </c>
      <c r="O9" s="794"/>
      <c r="P9" s="794"/>
      <c r="Q9" s="794"/>
      <c r="R9" s="794"/>
      <c r="S9" s="794"/>
      <c r="T9" s="794"/>
      <c r="U9" s="794"/>
      <c r="V9" s="669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50" s="452" customFormat="1" ht="5.25" hidden="1">
      <c r="L10" s="617"/>
      <c r="M10" s="618"/>
      <c r="N10" s="813"/>
      <c r="O10" s="813"/>
      <c r="P10" s="813"/>
      <c r="Q10" s="813"/>
      <c r="R10" s="813"/>
      <c r="S10" s="813"/>
      <c r="T10" s="813"/>
      <c r="U10" s="813"/>
      <c r="V10" s="339"/>
      <c r="W10" s="339"/>
    </row>
    <row r="11" spans="7:50" s="317" customFormat="1" ht="9.75" hidden="1" customHeight="1">
      <c r="L11" s="830"/>
      <c r="M11" s="830"/>
      <c r="N11" s="336"/>
      <c r="O11" s="336"/>
      <c r="P11" s="336"/>
      <c r="Q11" s="336"/>
      <c r="R11" s="336"/>
      <c r="S11" s="831"/>
      <c r="T11" s="831"/>
      <c r="U11" s="831"/>
      <c r="V11" s="831"/>
      <c r="W11" s="831"/>
      <c r="X11" s="831"/>
      <c r="Y11" s="314"/>
      <c r="AD11" s="317" t="s">
        <v>436</v>
      </c>
      <c r="AE11" s="317" t="s">
        <v>437</v>
      </c>
      <c r="AF11" s="317" t="s">
        <v>436</v>
      </c>
      <c r="AG11" s="317" t="s">
        <v>437</v>
      </c>
    </row>
    <row r="12" spans="7:50" s="253" customFormat="1" ht="11.25" hidden="1">
      <c r="G12" s="252"/>
      <c r="H12" s="252"/>
      <c r="L12" s="743"/>
      <c r="M12" s="743"/>
      <c r="N12" s="210"/>
      <c r="O12" s="210"/>
      <c r="P12" s="210"/>
      <c r="Q12" s="210"/>
      <c r="R12" s="210"/>
      <c r="S12" s="832"/>
      <c r="T12" s="832"/>
      <c r="U12" s="832"/>
      <c r="V12" s="832"/>
      <c r="W12" s="832"/>
      <c r="X12" s="832"/>
      <c r="Y12" s="119"/>
      <c r="AK12" s="313" t="s">
        <v>379</v>
      </c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26"/>
      <c r="T13" s="826"/>
      <c r="U13" s="826"/>
      <c r="V13" s="826"/>
      <c r="W13" s="826"/>
      <c r="X13" s="826"/>
      <c r="Y13" s="413"/>
      <c r="AD13" s="826"/>
      <c r="AE13" s="826"/>
      <c r="AF13" s="826"/>
      <c r="AG13" s="826"/>
      <c r="AH13" s="826"/>
      <c r="AI13" s="826"/>
      <c r="AJ13" s="826"/>
      <c r="AK13" s="826"/>
    </row>
    <row r="14" spans="7:50">
      <c r="J14" s="86"/>
      <c r="K14" s="86"/>
      <c r="L14" s="774" t="s">
        <v>496</v>
      </c>
      <c r="M14" s="774"/>
      <c r="N14" s="774"/>
      <c r="O14" s="774"/>
      <c r="P14" s="774"/>
      <c r="Q14" s="774"/>
      <c r="R14" s="774"/>
      <c r="S14" s="774"/>
      <c r="T14" s="774"/>
      <c r="U14" s="774"/>
      <c r="V14" s="774"/>
      <c r="W14" s="774"/>
      <c r="X14" s="774"/>
      <c r="Y14" s="774"/>
      <c r="Z14" s="774"/>
      <c r="AA14" s="774"/>
      <c r="AB14" s="774"/>
      <c r="AC14" s="774"/>
      <c r="AD14" s="774"/>
      <c r="AE14" s="774"/>
      <c r="AF14" s="774"/>
      <c r="AG14" s="774"/>
      <c r="AH14" s="774"/>
      <c r="AI14" s="774"/>
      <c r="AJ14" s="774"/>
      <c r="AK14" s="774"/>
      <c r="AL14" s="774"/>
      <c r="AM14" s="735" t="s">
        <v>497</v>
      </c>
    </row>
    <row r="15" spans="7:50" ht="14.25" customHeight="1">
      <c r="J15" s="86"/>
      <c r="K15" s="86"/>
      <c r="L15" s="774" t="s">
        <v>95</v>
      </c>
      <c r="M15" s="774" t="s">
        <v>513</v>
      </c>
      <c r="N15" s="774" t="s">
        <v>432</v>
      </c>
      <c r="O15" s="774"/>
      <c r="P15" s="774"/>
      <c r="Q15" s="774"/>
      <c r="R15" s="827" t="s">
        <v>404</v>
      </c>
      <c r="S15" s="827"/>
      <c r="T15" s="827"/>
      <c r="U15" s="827"/>
      <c r="V15" s="827" t="s">
        <v>433</v>
      </c>
      <c r="W15" s="827"/>
      <c r="X15" s="827"/>
      <c r="Y15" s="827"/>
      <c r="Z15" s="827" t="s">
        <v>407</v>
      </c>
      <c r="AA15" s="827"/>
      <c r="AB15" s="827"/>
      <c r="AC15" s="827"/>
      <c r="AD15" s="827" t="s">
        <v>501</v>
      </c>
      <c r="AE15" s="827"/>
      <c r="AF15" s="827"/>
      <c r="AG15" s="827"/>
      <c r="AH15" s="827"/>
      <c r="AI15" s="827"/>
      <c r="AJ15" s="827"/>
      <c r="AK15" s="774" t="s">
        <v>341</v>
      </c>
      <c r="AL15" s="808" t="s">
        <v>278</v>
      </c>
      <c r="AM15" s="735"/>
    </row>
    <row r="16" spans="7:50" ht="26.25" customHeight="1">
      <c r="J16" s="86"/>
      <c r="K16" s="86"/>
      <c r="L16" s="774"/>
      <c r="M16" s="774"/>
      <c r="N16" s="774"/>
      <c r="O16" s="774"/>
      <c r="P16" s="774"/>
      <c r="Q16" s="774"/>
      <c r="R16" s="827"/>
      <c r="S16" s="827"/>
      <c r="T16" s="827"/>
      <c r="U16" s="827"/>
      <c r="V16" s="827"/>
      <c r="W16" s="827"/>
      <c r="X16" s="827"/>
      <c r="Y16" s="827"/>
      <c r="Z16" s="827"/>
      <c r="AA16" s="827"/>
      <c r="AB16" s="827"/>
      <c r="AC16" s="827"/>
      <c r="AD16" s="827" t="s">
        <v>434</v>
      </c>
      <c r="AE16" s="827"/>
      <c r="AF16" s="735" t="s">
        <v>435</v>
      </c>
      <c r="AG16" s="735"/>
      <c r="AH16" s="829" t="s">
        <v>503</v>
      </c>
      <c r="AI16" s="829"/>
      <c r="AJ16" s="829"/>
      <c r="AK16" s="774"/>
      <c r="AL16" s="808"/>
      <c r="AM16" s="735"/>
    </row>
    <row r="17" spans="1:53" ht="14.25" customHeight="1">
      <c r="J17" s="86"/>
      <c r="K17" s="86"/>
      <c r="L17" s="774"/>
      <c r="M17" s="774"/>
      <c r="N17" s="774"/>
      <c r="O17" s="774"/>
      <c r="P17" s="774"/>
      <c r="Q17" s="774"/>
      <c r="R17" s="827"/>
      <c r="S17" s="827"/>
      <c r="T17" s="827"/>
      <c r="U17" s="827"/>
      <c r="V17" s="827"/>
      <c r="W17" s="827"/>
      <c r="X17" s="827"/>
      <c r="Y17" s="827"/>
      <c r="Z17" s="827"/>
      <c r="AA17" s="827"/>
      <c r="AB17" s="827"/>
      <c r="AC17" s="827"/>
      <c r="AD17" s="409" t="s">
        <v>345</v>
      </c>
      <c r="AE17" s="409" t="s">
        <v>344</v>
      </c>
      <c r="AF17" s="409" t="s">
        <v>345</v>
      </c>
      <c r="AG17" s="409" t="s">
        <v>344</v>
      </c>
      <c r="AH17" s="105" t="s">
        <v>405</v>
      </c>
      <c r="AI17" s="828" t="s">
        <v>406</v>
      </c>
      <c r="AJ17" s="828"/>
      <c r="AK17" s="774"/>
      <c r="AL17" s="808"/>
      <c r="AM17" s="735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17">
        <f ca="1">OFFSET(N18,0,-1)+1</f>
        <v>3</v>
      </c>
      <c r="O18" s="817"/>
      <c r="P18" s="817"/>
      <c r="Q18" s="817"/>
      <c r="R18" s="817">
        <f ca="1">OFFSET(R18,0,-4)+1</f>
        <v>4</v>
      </c>
      <c r="S18" s="817"/>
      <c r="T18" s="817"/>
      <c r="U18" s="817"/>
      <c r="V18" s="817">
        <f ca="1">OFFSET(V18,0,-4)+1</f>
        <v>5</v>
      </c>
      <c r="W18" s="817"/>
      <c r="X18" s="817"/>
      <c r="Y18" s="817"/>
      <c r="Z18" s="566"/>
      <c r="AA18" s="566"/>
      <c r="AB18" s="566">
        <f ca="1">OFFSET(V18,0,0)+1</f>
        <v>6</v>
      </c>
      <c r="AC18" s="567">
        <f ca="1">AB18</f>
        <v>6</v>
      </c>
      <c r="AD18" s="565">
        <f ca="1">OFFSET(AD18,0,-1)+1</f>
        <v>7</v>
      </c>
      <c r="AE18" s="565">
        <f t="shared" ref="AE18:AJ18" ca="1" si="0">OFFSET(AE18,0,-1)+1</f>
        <v>8</v>
      </c>
      <c r="AF18" s="565">
        <f t="shared" ca="1" si="0"/>
        <v>9</v>
      </c>
      <c r="AG18" s="565">
        <f t="shared" ca="1" si="0"/>
        <v>10</v>
      </c>
      <c r="AH18" s="565">
        <f t="shared" ca="1" si="0"/>
        <v>11</v>
      </c>
      <c r="AI18" s="565">
        <f t="shared" ca="1" si="0"/>
        <v>12</v>
      </c>
      <c r="AJ18" s="565">
        <f t="shared" ca="1" si="0"/>
        <v>13</v>
      </c>
      <c r="AK18" s="565">
        <f ca="1">OFFSET(AK18,0,-1)+1</f>
        <v>14</v>
      </c>
      <c r="AL18" s="568"/>
      <c r="AM18" s="565">
        <v>15</v>
      </c>
    </row>
    <row r="19" spans="1:53" ht="22.5">
      <c r="A19" s="833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556">
        <f>mergeValue(A19)</f>
        <v>1</v>
      </c>
      <c r="M19" s="563" t="s">
        <v>23</v>
      </c>
      <c r="N19" s="836"/>
      <c r="O19" s="836"/>
      <c r="P19" s="836"/>
      <c r="Q19" s="836"/>
      <c r="R19" s="836"/>
      <c r="S19" s="836"/>
      <c r="T19" s="836"/>
      <c r="U19" s="836"/>
      <c r="V19" s="836"/>
      <c r="W19" s="836"/>
      <c r="X19" s="836"/>
      <c r="Y19" s="836"/>
      <c r="Z19" s="836"/>
      <c r="AA19" s="836"/>
      <c r="AB19" s="836"/>
      <c r="AC19" s="836"/>
      <c r="AD19" s="836"/>
      <c r="AE19" s="836"/>
      <c r="AF19" s="836"/>
      <c r="AG19" s="836"/>
      <c r="AH19" s="836"/>
      <c r="AI19" s="836"/>
      <c r="AJ19" s="836"/>
      <c r="AK19" s="836"/>
      <c r="AL19" s="836"/>
      <c r="AM19" s="604" t="s">
        <v>665</v>
      </c>
    </row>
    <row r="20" spans="1:53" ht="22.5">
      <c r="A20" s="833"/>
      <c r="B20" s="833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35"/>
      <c r="O20" s="835"/>
      <c r="P20" s="835"/>
      <c r="Q20" s="835"/>
      <c r="R20" s="835"/>
      <c r="S20" s="835"/>
      <c r="T20" s="835"/>
      <c r="U20" s="835"/>
      <c r="V20" s="835"/>
      <c r="W20" s="835"/>
      <c r="X20" s="835"/>
      <c r="Y20" s="835"/>
      <c r="Z20" s="835"/>
      <c r="AA20" s="835"/>
      <c r="AB20" s="835"/>
      <c r="AC20" s="835"/>
      <c r="AD20" s="835"/>
      <c r="AE20" s="835"/>
      <c r="AF20" s="835"/>
      <c r="AG20" s="835"/>
      <c r="AH20" s="835"/>
      <c r="AI20" s="835"/>
      <c r="AJ20" s="835"/>
      <c r="AK20" s="835"/>
      <c r="AL20" s="835"/>
      <c r="AM20" s="603" t="s">
        <v>511</v>
      </c>
    </row>
    <row r="21" spans="1:53" ht="45">
      <c r="A21" s="833"/>
      <c r="B21" s="833"/>
      <c r="C21" s="833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35"/>
      <c r="O21" s="835"/>
      <c r="P21" s="835"/>
      <c r="Q21" s="835"/>
      <c r="R21" s="835"/>
      <c r="S21" s="835"/>
      <c r="T21" s="835"/>
      <c r="U21" s="835"/>
      <c r="V21" s="835"/>
      <c r="W21" s="835"/>
      <c r="X21" s="835"/>
      <c r="Y21" s="835"/>
      <c r="Z21" s="835"/>
      <c r="AA21" s="835"/>
      <c r="AB21" s="835"/>
      <c r="AC21" s="835"/>
      <c r="AD21" s="835"/>
      <c r="AE21" s="835"/>
      <c r="AF21" s="835"/>
      <c r="AG21" s="835"/>
      <c r="AH21" s="835"/>
      <c r="AI21" s="835"/>
      <c r="AJ21" s="835"/>
      <c r="AK21" s="835"/>
      <c r="AL21" s="835"/>
      <c r="AM21" s="603" t="s">
        <v>633</v>
      </c>
    </row>
    <row r="22" spans="1:53" ht="20.100000000000001" customHeight="1">
      <c r="A22" s="833"/>
      <c r="B22" s="833"/>
      <c r="C22" s="833"/>
      <c r="D22" s="833">
        <v>1</v>
      </c>
      <c r="E22" s="296"/>
      <c r="F22" s="346"/>
      <c r="G22" s="347"/>
      <c r="H22" s="347"/>
      <c r="I22" s="837"/>
      <c r="J22" s="838"/>
      <c r="K22" s="814"/>
      <c r="L22" s="839" t="str">
        <f>mergeValue(A22) &amp;"."&amp; mergeValue(B22)&amp;"."&amp; mergeValue(C22)&amp;"."&amp; mergeValue(D22)</f>
        <v>1.1.1.1</v>
      </c>
      <c r="M22" s="840"/>
      <c r="N22" s="820" t="s">
        <v>87</v>
      </c>
      <c r="O22" s="834"/>
      <c r="P22" s="843" t="s">
        <v>96</v>
      </c>
      <c r="Q22" s="844"/>
      <c r="R22" s="820" t="s">
        <v>88</v>
      </c>
      <c r="S22" s="834"/>
      <c r="T22" s="841">
        <v>1</v>
      </c>
      <c r="U22" s="845"/>
      <c r="V22" s="820" t="s">
        <v>88</v>
      </c>
      <c r="W22" s="834"/>
      <c r="X22" s="841">
        <v>1</v>
      </c>
      <c r="Y22" s="842"/>
      <c r="Z22" s="820" t="s">
        <v>88</v>
      </c>
      <c r="AA22" s="190"/>
      <c r="AB22" s="112">
        <v>1</v>
      </c>
      <c r="AC22" s="416"/>
      <c r="AD22" s="657"/>
      <c r="AE22" s="657"/>
      <c r="AF22" s="657"/>
      <c r="AG22" s="657"/>
      <c r="AH22" s="659"/>
      <c r="AI22" s="557" t="s">
        <v>87</v>
      </c>
      <c r="AJ22" s="659"/>
      <c r="AK22" s="575" t="s">
        <v>88</v>
      </c>
      <c r="AL22" s="280"/>
      <c r="AM22" s="804" t="s">
        <v>668</v>
      </c>
      <c r="AN22" s="296" t="str">
        <f>strCheckDateOnDP(V22:AL22,List06_9_DP)</f>
        <v/>
      </c>
      <c r="AO22" s="315" t="str">
        <f>IF(AND(COUNTIF(AP18:AP26,AP22)&gt;1,AP22&lt;&gt;""),"ErrUnique:HasDoubleConn","")</f>
        <v/>
      </c>
      <c r="AP22" s="315"/>
      <c r="AQ22" s="315"/>
      <c r="AR22" s="315"/>
      <c r="AS22" s="315"/>
      <c r="AT22" s="315"/>
    </row>
    <row r="23" spans="1:53" ht="20.100000000000001" customHeight="1">
      <c r="A23" s="833"/>
      <c r="B23" s="833"/>
      <c r="C23" s="833"/>
      <c r="D23" s="833"/>
      <c r="E23" s="296"/>
      <c r="F23" s="346"/>
      <c r="G23" s="347"/>
      <c r="H23" s="347"/>
      <c r="I23" s="837"/>
      <c r="J23" s="838"/>
      <c r="K23" s="814"/>
      <c r="L23" s="839"/>
      <c r="M23" s="840"/>
      <c r="N23" s="820"/>
      <c r="O23" s="834"/>
      <c r="P23" s="843"/>
      <c r="Q23" s="844"/>
      <c r="R23" s="820"/>
      <c r="S23" s="834"/>
      <c r="T23" s="841"/>
      <c r="U23" s="846"/>
      <c r="V23" s="820"/>
      <c r="W23" s="834"/>
      <c r="X23" s="841"/>
      <c r="Y23" s="842"/>
      <c r="Z23" s="820"/>
      <c r="AA23" s="429"/>
      <c r="AB23" s="209"/>
      <c r="AC23" s="209"/>
      <c r="AD23" s="259"/>
      <c r="AE23" s="259"/>
      <c r="AF23" s="259"/>
      <c r="AG23" s="298" t="str">
        <f>AH22 &amp; "-" &amp; AJ22</f>
        <v>-</v>
      </c>
      <c r="AH23" s="298"/>
      <c r="AI23" s="298"/>
      <c r="AJ23" s="298"/>
      <c r="AK23" s="298" t="s">
        <v>88</v>
      </c>
      <c r="AL23" s="432"/>
      <c r="AM23" s="804"/>
      <c r="AO23" s="315"/>
      <c r="AP23" s="315"/>
      <c r="AQ23" s="315"/>
      <c r="AR23" s="315"/>
      <c r="AS23" s="315"/>
      <c r="AT23" s="315"/>
    </row>
    <row r="24" spans="1:53" ht="20.100000000000001" customHeight="1">
      <c r="A24" s="833"/>
      <c r="B24" s="833"/>
      <c r="C24" s="833"/>
      <c r="D24" s="833"/>
      <c r="E24" s="296"/>
      <c r="F24" s="346"/>
      <c r="G24" s="347"/>
      <c r="H24" s="347"/>
      <c r="I24" s="837"/>
      <c r="J24" s="838"/>
      <c r="K24" s="814"/>
      <c r="L24" s="839"/>
      <c r="M24" s="840"/>
      <c r="N24" s="820"/>
      <c r="O24" s="834"/>
      <c r="P24" s="843"/>
      <c r="Q24" s="844"/>
      <c r="R24" s="820"/>
      <c r="S24" s="834"/>
      <c r="T24" s="841"/>
      <c r="U24" s="847"/>
      <c r="V24" s="820"/>
      <c r="W24" s="431"/>
      <c r="X24" s="176"/>
      <c r="Y24" s="209"/>
      <c r="Z24" s="258"/>
      <c r="AA24" s="258"/>
      <c r="AB24" s="258"/>
      <c r="AC24" s="258"/>
      <c r="AD24" s="259"/>
      <c r="AE24" s="259"/>
      <c r="AF24" s="259"/>
      <c r="AG24" s="259"/>
      <c r="AH24" s="260"/>
      <c r="AI24" s="197"/>
      <c r="AJ24" s="197"/>
      <c r="AK24" s="260"/>
      <c r="AL24" s="185"/>
      <c r="AM24" s="804"/>
      <c r="AO24" s="315"/>
      <c r="AP24" s="315"/>
      <c r="AQ24" s="315"/>
      <c r="AR24" s="315"/>
      <c r="AS24" s="315"/>
      <c r="AT24" s="315"/>
    </row>
    <row r="25" spans="1:53" ht="20.100000000000001" customHeight="1">
      <c r="A25" s="833"/>
      <c r="B25" s="833"/>
      <c r="C25" s="833"/>
      <c r="D25" s="833"/>
      <c r="E25" s="296"/>
      <c r="F25" s="346"/>
      <c r="G25" s="347"/>
      <c r="H25" s="347"/>
      <c r="I25" s="837"/>
      <c r="J25" s="838"/>
      <c r="K25" s="814"/>
      <c r="L25" s="839"/>
      <c r="M25" s="840"/>
      <c r="N25" s="820"/>
      <c r="O25" s="834"/>
      <c r="P25" s="843"/>
      <c r="Q25" s="844"/>
      <c r="R25" s="820"/>
      <c r="S25" s="261"/>
      <c r="T25" s="263"/>
      <c r="U25" s="262"/>
      <c r="V25" s="258"/>
      <c r="W25" s="258"/>
      <c r="X25" s="258"/>
      <c r="Y25" s="258"/>
      <c r="Z25" s="258"/>
      <c r="AA25" s="258"/>
      <c r="AB25" s="258"/>
      <c r="AC25" s="258"/>
      <c r="AD25" s="259"/>
      <c r="AE25" s="259"/>
      <c r="AF25" s="259"/>
      <c r="AG25" s="259"/>
      <c r="AH25" s="260"/>
      <c r="AI25" s="197"/>
      <c r="AJ25" s="197"/>
      <c r="AK25" s="260"/>
      <c r="AL25" s="185"/>
      <c r="AM25" s="804"/>
      <c r="AO25" s="315"/>
      <c r="AP25" s="315"/>
      <c r="AQ25" s="315"/>
      <c r="AR25" s="315"/>
      <c r="AS25" s="315"/>
      <c r="AT25" s="315"/>
    </row>
    <row r="26" spans="1:53" customFormat="1" ht="20.100000000000001" customHeight="1">
      <c r="A26" s="833"/>
      <c r="B26" s="833"/>
      <c r="C26" s="833"/>
      <c r="D26" s="833"/>
      <c r="E26" s="348"/>
      <c r="F26" s="349"/>
      <c r="G26" s="348"/>
      <c r="H26" s="348"/>
      <c r="I26" s="837"/>
      <c r="J26" s="838"/>
      <c r="K26" s="814"/>
      <c r="L26" s="839"/>
      <c r="M26" s="840"/>
      <c r="N26" s="820"/>
      <c r="O26" s="430"/>
      <c r="P26" s="163"/>
      <c r="Q26" s="209" t="s">
        <v>408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4"/>
      <c r="AM26" s="804"/>
      <c r="AN26" s="305"/>
      <c r="AO26" s="305"/>
      <c r="AP26" s="316"/>
      <c r="AQ26" s="316"/>
      <c r="AR26" s="316"/>
      <c r="AS26" s="316"/>
      <c r="AT26" s="316"/>
      <c r="AU26" s="305"/>
      <c r="AV26" s="305"/>
      <c r="AW26" s="305"/>
      <c r="AX26" s="305"/>
    </row>
    <row r="27" spans="1:53" customFormat="1" ht="15" customHeight="1">
      <c r="A27" s="833"/>
      <c r="B27" s="833"/>
      <c r="C27" s="833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04"/>
      <c r="AN27" s="305"/>
      <c r="AO27" s="305"/>
      <c r="AP27" s="316"/>
      <c r="AQ27" s="316"/>
      <c r="AR27" s="316"/>
      <c r="AS27" s="316"/>
      <c r="AT27" s="316"/>
      <c r="AU27" s="305"/>
      <c r="AV27" s="305"/>
      <c r="AW27" s="305"/>
      <c r="AX27" s="305"/>
    </row>
    <row r="28" spans="1:53" customFormat="1" ht="15" customHeight="1">
      <c r="A28" s="833"/>
      <c r="B28" s="833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60"/>
      <c r="AI28" s="197"/>
      <c r="AJ28" s="196"/>
      <c r="AK28" s="161"/>
      <c r="AL28" s="197"/>
      <c r="AM28" s="18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</row>
    <row r="29" spans="1:53" customFormat="1" ht="15" customHeight="1">
      <c r="A29" s="833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60"/>
      <c r="AI29" s="197"/>
      <c r="AJ29" s="196"/>
      <c r="AK29" s="161"/>
      <c r="AL29" s="197"/>
      <c r="AM29" s="18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60"/>
      <c r="AI30" s="197"/>
      <c r="AJ30" s="196"/>
      <c r="AK30" s="161"/>
      <c r="AL30" s="197"/>
      <c r="AM30" s="18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</row>
    <row r="31" spans="1:53" ht="3" customHeight="1"/>
    <row r="32" spans="1:53" ht="14.25" customHeight="1">
      <c r="L32" s="616">
        <v>1</v>
      </c>
      <c r="M32" s="649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213"/>
      <c r="AZ33" s="213"/>
      <c r="BA33" s="213"/>
    </row>
  </sheetData>
  <sheetProtection password="FA9C" sheet="1" objects="1" scenarios="1" formatColumns="0" formatRows="0"/>
  <dataConsolidate link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212</v>
      </c>
    </row>
    <row r="2" spans="1:20" ht="22.5">
      <c r="F2" s="769" t="s">
        <v>525</v>
      </c>
      <c r="G2" s="770"/>
      <c r="H2" s="77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30.04.2021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3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3"/>
      <c r="B11" s="773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Московская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3"/>
      <c r="B12" s="773"/>
      <c r="C12" s="773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3"/>
      <c r="B13" s="773"/>
      <c r="C13" s="773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80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3"/>
      <c r="B14" s="773"/>
      <c r="C14" s="773"/>
      <c r="D14" s="466"/>
      <c r="F14" s="460"/>
      <c r="G14" s="162" t="s">
        <v>4</v>
      </c>
      <c r="H14" s="465"/>
      <c r="I14" s="80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3"/>
      <c r="B15" s="773"/>
      <c r="C15" s="466"/>
      <c r="D15" s="466"/>
      <c r="F15" s="460"/>
      <c r="G15" s="161" t="s">
        <v>449</v>
      </c>
      <c r="H15" s="461"/>
      <c r="I15" s="462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49"/>
      <c r="G18" s="539"/>
      <c r="H18" s="540"/>
      <c r="I18" s="341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8" t="s">
        <v>631</v>
      </c>
      <c r="H19" s="768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6"/>
    <col min="41" max="41" width="13.42578125" style="296" customWidth="1"/>
    <col min="42" max="49" width="10.5703125" style="29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76" t="s">
        <v>667</v>
      </c>
      <c r="M5" s="776"/>
      <c r="N5" s="776"/>
      <c r="O5" s="776"/>
      <c r="P5" s="776"/>
      <c r="Q5" s="776"/>
      <c r="R5" s="776"/>
      <c r="S5" s="776"/>
      <c r="T5" s="776"/>
      <c r="U5" s="579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281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52" customFormat="1" ht="5.25" hidden="1">
      <c r="L7" s="617"/>
      <c r="M7" s="618" t="s">
        <v>536</v>
      </c>
      <c r="N7" s="813" t="str">
        <f>IF(NameOrPr="","",NameOrPr)</f>
        <v/>
      </c>
      <c r="O7" s="813"/>
      <c r="P7" s="813"/>
      <c r="Q7" s="813"/>
      <c r="R7" s="813"/>
      <c r="S7" s="813"/>
      <c r="T7" s="813"/>
      <c r="U7" s="339"/>
      <c r="V7" s="339"/>
      <c r="W7" s="339"/>
    </row>
    <row r="8" spans="7:49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4" t="str">
        <f>IF(datePr_ch="",IF(datePr="","",datePr),datePr_ch)</f>
        <v>28.04.2021</v>
      </c>
      <c r="O8" s="794"/>
      <c r="P8" s="794"/>
      <c r="Q8" s="794"/>
      <c r="R8" s="794"/>
      <c r="S8" s="794"/>
      <c r="T8" s="794"/>
      <c r="U8" s="669"/>
      <c r="V8" s="341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49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4" t="str">
        <f>IF(numberPr_ch="",IF(numberPr="","",numberPr),numberPr_ch)</f>
        <v xml:space="preserve">P001-4545572200-45011758 </v>
      </c>
      <c r="O9" s="794"/>
      <c r="P9" s="794"/>
      <c r="Q9" s="794"/>
      <c r="R9" s="794"/>
      <c r="S9" s="794"/>
      <c r="T9" s="794"/>
      <c r="U9" s="669"/>
      <c r="V9" s="341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49" s="452" customFormat="1" ht="5.25" hidden="1">
      <c r="L10" s="617"/>
      <c r="M10" s="618" t="s">
        <v>535</v>
      </c>
      <c r="N10" s="813" t="str">
        <f>IF(IstPub="","",IstPub)</f>
        <v/>
      </c>
      <c r="O10" s="813"/>
      <c r="P10" s="813"/>
      <c r="Q10" s="813"/>
      <c r="R10" s="813"/>
      <c r="S10" s="813"/>
      <c r="T10" s="813"/>
      <c r="U10" s="339"/>
      <c r="V10" s="339"/>
      <c r="W10" s="339"/>
    </row>
    <row r="11" spans="7:49" s="253" customFormat="1" ht="11.25" hidden="1">
      <c r="G11" s="252"/>
      <c r="H11" s="252"/>
      <c r="L11" s="743"/>
      <c r="M11" s="743"/>
      <c r="N11" s="210"/>
      <c r="O11" s="210"/>
      <c r="P11" s="210"/>
      <c r="Q11" s="210"/>
      <c r="R11" s="832"/>
      <c r="S11" s="832"/>
      <c r="T11" s="832"/>
      <c r="U11" s="832"/>
      <c r="V11" s="832"/>
      <c r="W11" s="832"/>
      <c r="X11" s="119"/>
      <c r="AC11" s="317" t="s">
        <v>436</v>
      </c>
      <c r="AD11" s="317" t="s">
        <v>437</v>
      </c>
      <c r="AE11" s="317" t="s">
        <v>436</v>
      </c>
      <c r="AF11" s="317" t="s">
        <v>437</v>
      </c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</row>
    <row r="12" spans="7:49" s="253" customFormat="1" ht="11.25" hidden="1">
      <c r="G12" s="252"/>
      <c r="H12" s="252"/>
      <c r="L12" s="743"/>
      <c r="M12" s="743"/>
      <c r="N12" s="210"/>
      <c r="O12" s="210"/>
      <c r="P12" s="210"/>
      <c r="Q12" s="210"/>
      <c r="R12" s="832"/>
      <c r="S12" s="832"/>
      <c r="T12" s="832"/>
      <c r="U12" s="832"/>
      <c r="V12" s="832"/>
      <c r="W12" s="832"/>
      <c r="X12" s="119"/>
      <c r="AJ12" s="313" t="s">
        <v>379</v>
      </c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7:49">
      <c r="J13" s="86"/>
      <c r="K13" s="86"/>
      <c r="L13" s="35"/>
      <c r="M13" s="35"/>
      <c r="N13" s="35"/>
      <c r="O13" s="35"/>
      <c r="P13" s="35"/>
      <c r="Q13" s="35"/>
      <c r="R13" s="826"/>
      <c r="S13" s="826"/>
      <c r="T13" s="826"/>
      <c r="U13" s="826"/>
      <c r="V13" s="826"/>
      <c r="W13" s="826"/>
      <c r="X13" s="413"/>
      <c r="AC13" s="826"/>
      <c r="AD13" s="826"/>
      <c r="AE13" s="826"/>
      <c r="AF13" s="826"/>
      <c r="AG13" s="826"/>
      <c r="AH13" s="826"/>
      <c r="AI13" s="826"/>
      <c r="AJ13" s="826"/>
    </row>
    <row r="14" spans="7:49" ht="14.25" customHeight="1">
      <c r="J14" s="86"/>
      <c r="K14" s="86"/>
      <c r="L14" s="774" t="s">
        <v>496</v>
      </c>
      <c r="M14" s="774"/>
      <c r="N14" s="774"/>
      <c r="O14" s="774"/>
      <c r="P14" s="774"/>
      <c r="Q14" s="774"/>
      <c r="R14" s="774"/>
      <c r="S14" s="774"/>
      <c r="T14" s="774"/>
      <c r="U14" s="774"/>
      <c r="V14" s="774"/>
      <c r="W14" s="774"/>
      <c r="X14" s="774"/>
      <c r="Y14" s="774"/>
      <c r="Z14" s="774"/>
      <c r="AA14" s="774"/>
      <c r="AB14" s="774"/>
      <c r="AC14" s="774"/>
      <c r="AD14" s="774"/>
      <c r="AE14" s="774"/>
      <c r="AF14" s="774"/>
      <c r="AG14" s="774"/>
      <c r="AH14" s="774"/>
      <c r="AI14" s="774"/>
      <c r="AJ14" s="774"/>
      <c r="AK14" s="774"/>
      <c r="AL14" s="735" t="s">
        <v>497</v>
      </c>
    </row>
    <row r="15" spans="7:49" ht="14.25" customHeight="1">
      <c r="J15" s="86"/>
      <c r="K15" s="86"/>
      <c r="L15" s="774" t="s">
        <v>95</v>
      </c>
      <c r="M15" s="774" t="s">
        <v>513</v>
      </c>
      <c r="N15" s="774" t="s">
        <v>432</v>
      </c>
      <c r="O15" s="774"/>
      <c r="P15" s="774"/>
      <c r="Q15" s="827" t="s">
        <v>404</v>
      </c>
      <c r="R15" s="827"/>
      <c r="S15" s="827"/>
      <c r="T15" s="827"/>
      <c r="U15" s="827" t="s">
        <v>433</v>
      </c>
      <c r="V15" s="827"/>
      <c r="W15" s="827"/>
      <c r="X15" s="827"/>
      <c r="Y15" s="827" t="s">
        <v>407</v>
      </c>
      <c r="Z15" s="827"/>
      <c r="AA15" s="827"/>
      <c r="AB15" s="827"/>
      <c r="AC15" s="827" t="s">
        <v>501</v>
      </c>
      <c r="AD15" s="827"/>
      <c r="AE15" s="827"/>
      <c r="AF15" s="827"/>
      <c r="AG15" s="827"/>
      <c r="AH15" s="827"/>
      <c r="AI15" s="827"/>
      <c r="AJ15" s="774" t="s">
        <v>341</v>
      </c>
      <c r="AK15" s="808" t="s">
        <v>278</v>
      </c>
      <c r="AL15" s="735"/>
    </row>
    <row r="16" spans="7:49" ht="27.95" customHeight="1">
      <c r="J16" s="86"/>
      <c r="K16" s="86"/>
      <c r="L16" s="774"/>
      <c r="M16" s="774"/>
      <c r="N16" s="774"/>
      <c r="O16" s="774"/>
      <c r="P16" s="774"/>
      <c r="Q16" s="827"/>
      <c r="R16" s="827"/>
      <c r="S16" s="827"/>
      <c r="T16" s="827"/>
      <c r="U16" s="827"/>
      <c r="V16" s="827"/>
      <c r="W16" s="827"/>
      <c r="X16" s="827"/>
      <c r="Y16" s="827"/>
      <c r="Z16" s="827"/>
      <c r="AA16" s="827"/>
      <c r="AB16" s="827"/>
      <c r="AC16" s="827" t="s">
        <v>434</v>
      </c>
      <c r="AD16" s="827"/>
      <c r="AE16" s="735" t="s">
        <v>435</v>
      </c>
      <c r="AF16" s="735"/>
      <c r="AG16" s="829" t="s">
        <v>503</v>
      </c>
      <c r="AH16" s="829"/>
      <c r="AI16" s="829"/>
      <c r="AJ16" s="774"/>
      <c r="AK16" s="808"/>
      <c r="AL16" s="735"/>
    </row>
    <row r="17" spans="1:53" ht="14.25" customHeight="1">
      <c r="J17" s="86"/>
      <c r="K17" s="86"/>
      <c r="L17" s="774"/>
      <c r="M17" s="774"/>
      <c r="N17" s="774"/>
      <c r="O17" s="774"/>
      <c r="P17" s="774"/>
      <c r="Q17" s="827"/>
      <c r="R17" s="827"/>
      <c r="S17" s="827"/>
      <c r="T17" s="827"/>
      <c r="U17" s="827"/>
      <c r="V17" s="827"/>
      <c r="W17" s="827"/>
      <c r="X17" s="827"/>
      <c r="Y17" s="827"/>
      <c r="Z17" s="827"/>
      <c r="AA17" s="827"/>
      <c r="AB17" s="827"/>
      <c r="AC17" s="409" t="s">
        <v>345</v>
      </c>
      <c r="AD17" s="409" t="s">
        <v>344</v>
      </c>
      <c r="AE17" s="409" t="s">
        <v>345</v>
      </c>
      <c r="AF17" s="409" t="s">
        <v>344</v>
      </c>
      <c r="AG17" s="105" t="s">
        <v>405</v>
      </c>
      <c r="AH17" s="828" t="s">
        <v>406</v>
      </c>
      <c r="AI17" s="828"/>
      <c r="AJ17" s="774"/>
      <c r="AK17" s="808"/>
      <c r="AL17" s="735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17">
        <f ca="1">OFFSET(N18,0,-1)+1</f>
        <v>3</v>
      </c>
      <c r="O18" s="817"/>
      <c r="P18" s="817"/>
      <c r="Q18" s="817">
        <f ca="1">OFFSET(Q18,0,-3)+1</f>
        <v>4</v>
      </c>
      <c r="R18" s="817"/>
      <c r="S18" s="817"/>
      <c r="T18" s="817"/>
      <c r="U18" s="817">
        <f ca="1">OFFSET(U18,0,-4)+1</f>
        <v>5</v>
      </c>
      <c r="V18" s="817"/>
      <c r="W18" s="817"/>
      <c r="X18" s="817"/>
      <c r="Y18" s="566"/>
      <c r="Z18" s="566"/>
      <c r="AA18" s="566">
        <f ca="1">OFFSET(U18,0,0)+1</f>
        <v>6</v>
      </c>
      <c r="AB18" s="567">
        <f ca="1">AA18</f>
        <v>6</v>
      </c>
      <c r="AC18" s="565">
        <f t="shared" ref="AC18:AJ18" ca="1" si="0">OFFSET(AC18,0,-1)+1</f>
        <v>7</v>
      </c>
      <c r="AD18" s="565">
        <f t="shared" ca="1" si="0"/>
        <v>8</v>
      </c>
      <c r="AE18" s="565">
        <f t="shared" ca="1" si="0"/>
        <v>9</v>
      </c>
      <c r="AF18" s="565">
        <f t="shared" ca="1" si="0"/>
        <v>10</v>
      </c>
      <c r="AG18" s="565">
        <f t="shared" ca="1" si="0"/>
        <v>11</v>
      </c>
      <c r="AH18" s="565">
        <f t="shared" ca="1" si="0"/>
        <v>12</v>
      </c>
      <c r="AI18" s="565">
        <f t="shared" ca="1" si="0"/>
        <v>13</v>
      </c>
      <c r="AJ18" s="565">
        <f t="shared" ca="1" si="0"/>
        <v>14</v>
      </c>
      <c r="AK18" s="568"/>
      <c r="AL18" s="565">
        <v>15</v>
      </c>
    </row>
    <row r="19" spans="1:53" ht="22.5">
      <c r="A19" s="833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337">
        <f>mergeValue(A19)</f>
        <v>1</v>
      </c>
      <c r="M19" s="208" t="s">
        <v>23</v>
      </c>
      <c r="N19" s="850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/>
      <c r="AF19" s="851"/>
      <c r="AG19" s="851"/>
      <c r="AH19" s="851"/>
      <c r="AI19" s="851"/>
      <c r="AJ19" s="851"/>
      <c r="AK19" s="851"/>
      <c r="AL19" s="602" t="s">
        <v>665</v>
      </c>
    </row>
    <row r="20" spans="1:53" ht="22.5">
      <c r="A20" s="833"/>
      <c r="B20" s="833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53"/>
      <c r="O20" s="835"/>
      <c r="P20" s="835"/>
      <c r="Q20" s="835"/>
      <c r="R20" s="835"/>
      <c r="S20" s="835"/>
      <c r="T20" s="835"/>
      <c r="U20" s="835"/>
      <c r="V20" s="835"/>
      <c r="W20" s="835"/>
      <c r="X20" s="835"/>
      <c r="Y20" s="835"/>
      <c r="Z20" s="835"/>
      <c r="AA20" s="835"/>
      <c r="AB20" s="835"/>
      <c r="AC20" s="835"/>
      <c r="AD20" s="835"/>
      <c r="AE20" s="835"/>
      <c r="AF20" s="835"/>
      <c r="AG20" s="835"/>
      <c r="AH20" s="835"/>
      <c r="AI20" s="835"/>
      <c r="AJ20" s="835"/>
      <c r="AK20" s="835"/>
      <c r="AL20" s="601" t="s">
        <v>511</v>
      </c>
    </row>
    <row r="21" spans="1:53" ht="45">
      <c r="A21" s="833"/>
      <c r="B21" s="833"/>
      <c r="C21" s="833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53"/>
      <c r="O21" s="835"/>
      <c r="P21" s="835"/>
      <c r="Q21" s="835"/>
      <c r="R21" s="835"/>
      <c r="S21" s="835"/>
      <c r="T21" s="835"/>
      <c r="U21" s="835"/>
      <c r="V21" s="835"/>
      <c r="W21" s="835"/>
      <c r="X21" s="835"/>
      <c r="Y21" s="835"/>
      <c r="Z21" s="835"/>
      <c r="AA21" s="835"/>
      <c r="AB21" s="835"/>
      <c r="AC21" s="835"/>
      <c r="AD21" s="835"/>
      <c r="AE21" s="835"/>
      <c r="AF21" s="835"/>
      <c r="AG21" s="835"/>
      <c r="AH21" s="835"/>
      <c r="AI21" s="835"/>
      <c r="AJ21" s="835"/>
      <c r="AK21" s="835"/>
      <c r="AL21" s="601" t="s">
        <v>633</v>
      </c>
    </row>
    <row r="22" spans="1:53" ht="20.100000000000001" customHeight="1">
      <c r="A22" s="833"/>
      <c r="B22" s="833"/>
      <c r="C22" s="833"/>
      <c r="D22" s="833">
        <v>1</v>
      </c>
      <c r="E22" s="296"/>
      <c r="F22" s="346"/>
      <c r="G22" s="347"/>
      <c r="H22" s="347"/>
      <c r="I22" s="837"/>
      <c r="J22" s="838"/>
      <c r="K22" s="814"/>
      <c r="L22" s="852" t="str">
        <f>mergeValue(A22) &amp;"."&amp; mergeValue(B22)&amp;"."&amp; mergeValue(C22)&amp;"."&amp; mergeValue(D22)</f>
        <v>1.1.1.1</v>
      </c>
      <c r="M22" s="854"/>
      <c r="N22" s="856"/>
      <c r="O22" s="843" t="s">
        <v>96</v>
      </c>
      <c r="P22" s="844"/>
      <c r="Q22" s="820" t="s">
        <v>88</v>
      </c>
      <c r="R22" s="834"/>
      <c r="S22" s="841">
        <v>1</v>
      </c>
      <c r="T22" s="857"/>
      <c r="U22" s="820" t="s">
        <v>88</v>
      </c>
      <c r="V22" s="834"/>
      <c r="W22" s="841" t="s">
        <v>96</v>
      </c>
      <c r="X22" s="848"/>
      <c r="Y22" s="820" t="s">
        <v>88</v>
      </c>
      <c r="Z22" s="190"/>
      <c r="AA22" s="112">
        <v>1</v>
      </c>
      <c r="AB22" s="582"/>
      <c r="AC22" s="657"/>
      <c r="AD22" s="657"/>
      <c r="AE22" s="658"/>
      <c r="AF22" s="657"/>
      <c r="AG22" s="659"/>
      <c r="AH22" s="557" t="s">
        <v>87</v>
      </c>
      <c r="AI22" s="659"/>
      <c r="AJ22" s="575" t="s">
        <v>88</v>
      </c>
      <c r="AK22" s="280"/>
      <c r="AL22" s="804" t="s">
        <v>668</v>
      </c>
      <c r="AM22" s="296" t="str">
        <f>strCheckDateOnDP(AC22:AK22,List06_10_DP)</f>
        <v/>
      </c>
      <c r="AN22" s="315" t="str">
        <f>IF(AND(COUNTIF(AO18:AO26,AO22)&gt;1,AO22&lt;&gt;""),"ErrUnique:HasDoubleConn","")</f>
        <v/>
      </c>
      <c r="AO22" s="315"/>
      <c r="AP22" s="315"/>
      <c r="AQ22" s="315"/>
      <c r="AR22" s="315"/>
      <c r="AS22" s="315"/>
    </row>
    <row r="23" spans="1:53" ht="20.100000000000001" customHeight="1">
      <c r="A23" s="833"/>
      <c r="B23" s="833"/>
      <c r="C23" s="833"/>
      <c r="D23" s="833"/>
      <c r="E23" s="296"/>
      <c r="F23" s="346"/>
      <c r="G23" s="347"/>
      <c r="H23" s="347"/>
      <c r="I23" s="837"/>
      <c r="J23" s="838"/>
      <c r="K23" s="814"/>
      <c r="L23" s="839"/>
      <c r="M23" s="855"/>
      <c r="N23" s="856"/>
      <c r="O23" s="843"/>
      <c r="P23" s="844"/>
      <c r="Q23" s="820"/>
      <c r="R23" s="834"/>
      <c r="S23" s="841"/>
      <c r="T23" s="858"/>
      <c r="U23" s="820"/>
      <c r="V23" s="834"/>
      <c r="W23" s="841"/>
      <c r="X23" s="849"/>
      <c r="Y23" s="820"/>
      <c r="Z23" s="429"/>
      <c r="AA23" s="209"/>
      <c r="AB23" s="209"/>
      <c r="AC23" s="259"/>
      <c r="AD23" s="259"/>
      <c r="AE23" s="259"/>
      <c r="AF23" s="298" t="str">
        <f>AG22 &amp; "-" &amp; AI22</f>
        <v>-</v>
      </c>
      <c r="AG23" s="298"/>
      <c r="AH23" s="298"/>
      <c r="AI23" s="298"/>
      <c r="AJ23" s="298" t="s">
        <v>88</v>
      </c>
      <c r="AK23" s="432"/>
      <c r="AL23" s="804"/>
      <c r="AN23" s="315"/>
      <c r="AO23" s="315"/>
      <c r="AP23" s="315"/>
      <c r="AQ23" s="315"/>
      <c r="AR23" s="315"/>
      <c r="AS23" s="315"/>
    </row>
    <row r="24" spans="1:53" ht="20.100000000000001" customHeight="1">
      <c r="A24" s="833"/>
      <c r="B24" s="833"/>
      <c r="C24" s="833"/>
      <c r="D24" s="833"/>
      <c r="E24" s="296"/>
      <c r="F24" s="346"/>
      <c r="G24" s="347"/>
      <c r="H24" s="347"/>
      <c r="I24" s="837"/>
      <c r="J24" s="838"/>
      <c r="K24" s="814"/>
      <c r="L24" s="839"/>
      <c r="M24" s="855"/>
      <c r="N24" s="856"/>
      <c r="O24" s="843"/>
      <c r="P24" s="844"/>
      <c r="Q24" s="820"/>
      <c r="R24" s="834"/>
      <c r="S24" s="841"/>
      <c r="T24" s="859"/>
      <c r="U24" s="820"/>
      <c r="V24" s="431"/>
      <c r="W24" s="176"/>
      <c r="X24" s="209"/>
      <c r="Y24" s="258"/>
      <c r="Z24" s="258"/>
      <c r="AA24" s="258"/>
      <c r="AB24" s="258"/>
      <c r="AC24" s="259"/>
      <c r="AD24" s="259"/>
      <c r="AE24" s="259"/>
      <c r="AF24" s="259"/>
      <c r="AG24" s="260"/>
      <c r="AH24" s="197"/>
      <c r="AI24" s="197"/>
      <c r="AJ24" s="260"/>
      <c r="AK24" s="185"/>
      <c r="AL24" s="804"/>
      <c r="AN24" s="315"/>
      <c r="AO24" s="315"/>
      <c r="AP24" s="315"/>
      <c r="AQ24" s="315"/>
      <c r="AR24" s="315"/>
      <c r="AS24" s="315"/>
    </row>
    <row r="25" spans="1:53" ht="20.100000000000001" customHeight="1">
      <c r="A25" s="833"/>
      <c r="B25" s="833"/>
      <c r="C25" s="833"/>
      <c r="D25" s="833"/>
      <c r="E25" s="296"/>
      <c r="F25" s="346"/>
      <c r="G25" s="347"/>
      <c r="H25" s="347"/>
      <c r="I25" s="837"/>
      <c r="J25" s="838"/>
      <c r="K25" s="814"/>
      <c r="L25" s="839"/>
      <c r="M25" s="855"/>
      <c r="N25" s="856"/>
      <c r="O25" s="843"/>
      <c r="P25" s="844"/>
      <c r="Q25" s="820"/>
      <c r="R25" s="261"/>
      <c r="S25" s="263"/>
      <c r="T25" s="262"/>
      <c r="U25" s="258"/>
      <c r="V25" s="258"/>
      <c r="W25" s="258"/>
      <c r="X25" s="258"/>
      <c r="Y25" s="258"/>
      <c r="Z25" s="258"/>
      <c r="AA25" s="258"/>
      <c r="AB25" s="258"/>
      <c r="AC25" s="259"/>
      <c r="AD25" s="259"/>
      <c r="AE25" s="259"/>
      <c r="AF25" s="259"/>
      <c r="AG25" s="260"/>
      <c r="AH25" s="197"/>
      <c r="AI25" s="197"/>
      <c r="AJ25" s="260"/>
      <c r="AK25" s="185"/>
      <c r="AL25" s="804"/>
      <c r="AN25" s="315"/>
      <c r="AO25" s="315"/>
      <c r="AP25" s="315"/>
      <c r="AQ25" s="315"/>
      <c r="AR25" s="315"/>
      <c r="AS25" s="315"/>
    </row>
    <row r="26" spans="1:53" customFormat="1" ht="20.100000000000001" customHeight="1">
      <c r="A26" s="833"/>
      <c r="B26" s="833"/>
      <c r="C26" s="833"/>
      <c r="D26" s="833"/>
      <c r="E26" s="348"/>
      <c r="F26" s="349"/>
      <c r="G26" s="348"/>
      <c r="H26" s="348"/>
      <c r="I26" s="837"/>
      <c r="J26" s="838"/>
      <c r="K26" s="814"/>
      <c r="L26" s="839"/>
      <c r="M26" s="855"/>
      <c r="N26" s="430"/>
      <c r="O26" s="163"/>
      <c r="P26" s="209" t="s">
        <v>408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4"/>
      <c r="AL26" s="804"/>
      <c r="AM26" s="305"/>
      <c r="AN26" s="305"/>
      <c r="AO26" s="316"/>
      <c r="AP26" s="316"/>
      <c r="AQ26" s="316"/>
      <c r="AR26" s="316"/>
      <c r="AS26" s="316"/>
      <c r="AT26" s="305"/>
      <c r="AU26" s="305"/>
      <c r="AV26" s="305"/>
      <c r="AW26" s="305"/>
    </row>
    <row r="27" spans="1:53" customFormat="1" ht="15" customHeight="1">
      <c r="A27" s="833"/>
      <c r="B27" s="833"/>
      <c r="C27" s="833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804"/>
      <c r="AM27" s="305"/>
      <c r="AN27" s="305"/>
      <c r="AO27" s="316"/>
      <c r="AP27" s="316"/>
      <c r="AQ27" s="316"/>
      <c r="AR27" s="316"/>
      <c r="AS27" s="316"/>
      <c r="AT27" s="305"/>
      <c r="AU27" s="305"/>
      <c r="AV27" s="305"/>
      <c r="AW27" s="305"/>
    </row>
    <row r="28" spans="1:53" customFormat="1" ht="15" customHeight="1">
      <c r="A28" s="833"/>
      <c r="B28" s="833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60"/>
      <c r="AH28" s="162"/>
      <c r="AI28" s="196"/>
      <c r="AJ28" s="161"/>
      <c r="AK28" s="197"/>
      <c r="AL28" s="18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</row>
    <row r="29" spans="1:53" customFormat="1" ht="15" customHeight="1">
      <c r="A29" s="833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60"/>
      <c r="AH29" s="162"/>
      <c r="AI29" s="196"/>
      <c r="AJ29" s="161"/>
      <c r="AK29" s="197"/>
      <c r="AL29" s="18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60"/>
      <c r="AH30" s="162"/>
      <c r="AI30" s="196"/>
      <c r="AJ30" s="161"/>
      <c r="AK30" s="197"/>
      <c r="AL30" s="18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</row>
    <row r="31" spans="1:53" ht="3" customHeight="1">
      <c r="AM31" s="34"/>
      <c r="AX31" s="296"/>
    </row>
    <row r="32" spans="1:53" ht="14.25" customHeight="1">
      <c r="L32" s="616">
        <v>1</v>
      </c>
      <c r="M32" s="649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213"/>
      <c r="AY33" s="213"/>
      <c r="AZ33" s="213"/>
    </row>
  </sheetData>
  <sheetProtection password="FA9C" sheet="1" objects="1" scenarios="1" formatColumns="0" formatRows="0"/>
  <dataConsolidate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" style="135" bestFit="1" customWidth="1"/>
    <col min="5" max="5" width="11.28515625" style="135" customWidth="1"/>
    <col min="6" max="6" width="41" style="135" customWidth="1"/>
    <col min="7" max="7" width="18" style="135" customWidth="1"/>
    <col min="8" max="8" width="13.140625" style="135" customWidth="1"/>
    <col min="9" max="9" width="11.4257812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9"/>
      <c r="C5" s="46"/>
      <c r="D5" s="860" t="s">
        <v>514</v>
      </c>
      <c r="E5" s="860"/>
      <c r="F5" s="860"/>
      <c r="G5" s="860"/>
      <c r="H5" s="860"/>
      <c r="I5" s="860"/>
      <c r="J5" s="860"/>
      <c r="K5" s="578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62" t="s">
        <v>496</v>
      </c>
      <c r="E8" s="862"/>
      <c r="F8" s="862"/>
      <c r="G8" s="862"/>
      <c r="H8" s="862"/>
      <c r="I8" s="862"/>
      <c r="J8" s="862"/>
      <c r="K8" s="862" t="s">
        <v>497</v>
      </c>
    </row>
    <row r="9" spans="1:14">
      <c r="D9" s="862" t="s">
        <v>95</v>
      </c>
      <c r="E9" s="862" t="s">
        <v>517</v>
      </c>
      <c r="F9" s="862"/>
      <c r="G9" s="862" t="s">
        <v>518</v>
      </c>
      <c r="H9" s="862"/>
      <c r="I9" s="862"/>
      <c r="J9" s="862"/>
      <c r="K9" s="862"/>
    </row>
    <row r="10" spans="1:14" ht="22.5">
      <c r="D10" s="862"/>
      <c r="E10" s="141" t="s">
        <v>519</v>
      </c>
      <c r="F10" s="141" t="s">
        <v>446</v>
      </c>
      <c r="G10" s="141" t="s">
        <v>446</v>
      </c>
      <c r="H10" s="141" t="s">
        <v>519</v>
      </c>
      <c r="I10" s="141" t="s">
        <v>520</v>
      </c>
      <c r="J10" s="141" t="s">
        <v>498</v>
      </c>
      <c r="K10" s="862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2" t="s">
        <v>53</v>
      </c>
      <c r="B12" s="139" t="s">
        <v>256</v>
      </c>
      <c r="C12" s="140"/>
      <c r="D12" s="142" t="s">
        <v>96</v>
      </c>
      <c r="E12" s="660"/>
      <c r="F12" s="652"/>
      <c r="G12" s="652"/>
      <c r="H12" s="652"/>
      <c r="I12" s="671"/>
      <c r="J12" s="653"/>
      <c r="K12" s="777" t="s">
        <v>521</v>
      </c>
      <c r="M12" s="597" t="str">
        <f>IF(ISERROR(INDEX(kind_of_nameforms,MATCH(E12,kind_of_forms,0),1)),"",INDEX(kind_of_nameforms,MATCH(E12,kind_of_forms,0),1))</f>
        <v/>
      </c>
      <c r="N12" s="598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9"/>
      <c r="K13" s="779"/>
    </row>
    <row r="14" spans="1:14" ht="3" customHeight="1">
      <c r="A14" s="135"/>
      <c r="B14" s="135"/>
      <c r="C14" s="135"/>
    </row>
    <row r="15" spans="1:14" ht="27.75" customHeight="1">
      <c r="E15" s="861" t="s">
        <v>632</v>
      </c>
      <c r="F15" s="861"/>
      <c r="G15" s="861"/>
      <c r="H15" s="861"/>
      <c r="I15" s="861"/>
      <c r="J15" s="86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30" t="s">
        <v>316</v>
      </c>
      <c r="E7" s="732"/>
      <c r="F7" s="580"/>
    </row>
    <row r="8" spans="3:9" ht="3" customHeight="1">
      <c r="C8" s="49"/>
      <c r="D8" s="13"/>
      <c r="E8" s="13"/>
    </row>
    <row r="9" spans="3:9" ht="15.95" customHeight="1">
      <c r="C9" s="49"/>
      <c r="D9" s="103" t="s">
        <v>95</v>
      </c>
      <c r="E9" s="548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7">
        <v>0</v>
      </c>
      <c r="E11" s="549"/>
    </row>
    <row r="12" spans="3:9" ht="15" customHeight="1">
      <c r="C12" s="220"/>
      <c r="D12" s="127">
        <v>1</v>
      </c>
      <c r="E12" s="221"/>
    </row>
    <row r="13" spans="3:9" ht="12" customHeight="1">
      <c r="C13" s="49"/>
      <c r="D13" s="550"/>
      <c r="E13" s="551" t="s">
        <v>180</v>
      </c>
    </row>
    <row r="14" spans="3:9" ht="3" customHeight="1"/>
    <row r="15" spans="3:9" ht="22.5" customHeight="1">
      <c r="C15" s="222"/>
      <c r="D15" s="863" t="s">
        <v>317</v>
      </c>
      <c r="E15" s="863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2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60" t="s">
        <v>58</v>
      </c>
      <c r="E7" s="860"/>
      <c r="F7" s="580"/>
    </row>
    <row r="8" spans="3:12" ht="3" customHeight="1">
      <c r="C8" s="49"/>
      <c r="D8" s="13"/>
      <c r="E8" s="13"/>
    </row>
    <row r="9" spans="3:12" ht="15.95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6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64" t="s">
        <v>59</v>
      </c>
      <c r="C2" s="864"/>
      <c r="D2" s="864"/>
      <c r="E2" s="581"/>
    </row>
    <row r="3" spans="2:5" ht="3" customHeight="1"/>
    <row r="4" spans="2:5" ht="21.75" customHeight="1" thickBot="1">
      <c r="B4" s="702" t="s">
        <v>1</v>
      </c>
      <c r="C4" s="702" t="s">
        <v>94</v>
      </c>
      <c r="D4" s="702" t="s">
        <v>75</v>
      </c>
    </row>
    <row r="5" spans="2:5" ht="12" thickTop="1"/>
  </sheetData>
  <sheetProtection algorithmName="SHA-512" hashValue="ja4AghnFlAd5s8D49H3L0U2NpCo3bT9HpWy8C4zKxNFKUBXRIsKrt9nQHpoygs6WnYm/2T2K5pJNTOQaRwFSXg==" saltValue="+do5QhsVO6nW5iNf0ia+DA==" spinCount="100000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101"/>
  <sheetViews>
    <sheetView showGridLines="0" workbookViewId="0"/>
  </sheetViews>
  <sheetFormatPr defaultRowHeight="11.25"/>
  <sheetData>
    <row r="1" spans="1:1">
      <c r="A1" s="650">
        <f>IF('Форма 2.13'!$F$10="",1,0)</f>
        <v>0</v>
      </c>
    </row>
    <row r="2" spans="1:1">
      <c r="A2" s="650">
        <f>IF('Форма 2.13'!$G$10="",1,0)</f>
        <v>0</v>
      </c>
    </row>
    <row r="3" spans="1:1">
      <c r="A3" s="650">
        <f>IF('Форма 2.13'!$F$11="",1,0)</f>
        <v>0</v>
      </c>
    </row>
    <row r="4" spans="1:1">
      <c r="A4" s="650">
        <f>IF('Форма 2.13'!$G$11="",1,0)</f>
        <v>0</v>
      </c>
    </row>
    <row r="5" spans="1:1">
      <c r="A5" s="650">
        <f>IF('Форма 2.13'!$F$12="",1,0)</f>
        <v>0</v>
      </c>
    </row>
    <row r="6" spans="1:1">
      <c r="A6" s="650">
        <f>IF('Форма 2.13'!$G$12="",1,0)</f>
        <v>0</v>
      </c>
    </row>
    <row r="7" spans="1:1">
      <c r="A7" s="650">
        <f>IF('Форма 2.13'!$F$13="",1,0)</f>
        <v>0</v>
      </c>
    </row>
    <row r="8" spans="1:1">
      <c r="A8" s="650">
        <f>IF('Форма 2.13'!$G$13="",1,0)</f>
        <v>0</v>
      </c>
    </row>
    <row r="9" spans="1:1">
      <c r="A9" s="650">
        <f>IF('Форма 2.14.1'!$J$15="",1,0)</f>
        <v>0</v>
      </c>
    </row>
    <row r="10" spans="1:1">
      <c r="A10" s="650">
        <f>IF('Форма 2.14.1'!$H$17="",1,0)</f>
        <v>0</v>
      </c>
    </row>
    <row r="11" spans="1:1">
      <c r="A11" s="650">
        <f>IF('Форма 2.14.1'!$I$17="",1,0)</f>
        <v>0</v>
      </c>
    </row>
    <row r="12" spans="1:1">
      <c r="A12" s="650">
        <f>IF('Форма 2.14.1'!$J$17="",1,0)</f>
        <v>0</v>
      </c>
    </row>
    <row r="13" spans="1:1">
      <c r="A13" s="650">
        <f>IF('Форма 2.14.1'!$H$22="",1,0)</f>
        <v>0</v>
      </c>
    </row>
    <row r="14" spans="1:1">
      <c r="A14" s="650">
        <f>IF('Форма 2.14.1'!$I$22="",1,0)</f>
        <v>0</v>
      </c>
    </row>
    <row r="15" spans="1:1">
      <c r="A15" s="650">
        <f>IF('Форма 2.14.1'!$J$22="",1,0)</f>
        <v>0</v>
      </c>
    </row>
    <row r="16" spans="1:1">
      <c r="A16" s="650">
        <f>IF('Форма 2.14.1'!$H$25="",1,0)</f>
        <v>0</v>
      </c>
    </row>
    <row r="17" spans="1:1">
      <c r="A17" s="650">
        <f>IF('Форма 2.14.1'!$I$25="",1,0)</f>
        <v>0</v>
      </c>
    </row>
    <row r="18" spans="1:1">
      <c r="A18" s="650">
        <f>IF('Форма 2.14.1'!$J$25="",1,0)</f>
        <v>0</v>
      </c>
    </row>
    <row r="19" spans="1:1">
      <c r="A19" s="650">
        <f>IF('Форма 2.14.1'!$H$28="",1,0)</f>
        <v>0</v>
      </c>
    </row>
    <row r="20" spans="1:1">
      <c r="A20" s="650">
        <f>IF('Форма 2.14.1'!$I$28="",1,0)</f>
        <v>0</v>
      </c>
    </row>
    <row r="21" spans="1:1">
      <c r="A21" s="650">
        <f>IF('Форма 2.14.1'!$J$28="",1,0)</f>
        <v>0</v>
      </c>
    </row>
    <row r="22" spans="1:1">
      <c r="A22" s="650">
        <f>IF('Форма 2.14.1'!$H$31="",1,0)</f>
        <v>0</v>
      </c>
    </row>
    <row r="23" spans="1:1">
      <c r="A23" s="650">
        <f>IF('Форма 2.14.1'!$I$31="",1,0)</f>
        <v>0</v>
      </c>
    </row>
    <row r="24" spans="1:1">
      <c r="A24" s="650">
        <f>IF('Форма 2.14.1'!$J$31="",1,0)</f>
        <v>0</v>
      </c>
    </row>
    <row r="25" spans="1:1">
      <c r="A25" s="650">
        <f>IF('Форма 2.14.2 | Т-тех'!$O$22="",1,0)</f>
        <v>1</v>
      </c>
    </row>
    <row r="26" spans="1:1">
      <c r="A26" s="650">
        <f>IF('Форма 2.14.2 | Т-тех'!$R$23="",1,0)</f>
        <v>1</v>
      </c>
    </row>
    <row r="27" spans="1:1">
      <c r="A27" s="650">
        <f>IF('Форма 2.14.2 | Т-тех'!$T$23="",1,0)</f>
        <v>1</v>
      </c>
    </row>
    <row r="28" spans="1:1">
      <c r="A28" s="650">
        <f>IF('Форма 2.14.2 | Т-тех'!$S$23="",1,0)</f>
        <v>0</v>
      </c>
    </row>
    <row r="29" spans="1:1">
      <c r="A29" s="650">
        <f>IF('Форма 2.14.2 | Т-тех'!$U$23="",1,0)</f>
        <v>0</v>
      </c>
    </row>
    <row r="30" spans="1:1">
      <c r="A30" s="650">
        <f>IF('Форма 2.14.2 | Т-транс'!$O$22="",1,0)</f>
        <v>1</v>
      </c>
    </row>
    <row r="31" spans="1:1">
      <c r="A31" s="650">
        <f>IF('Форма 2.14.2 | Т-транс'!$R$23="",1,0)</f>
        <v>1</v>
      </c>
    </row>
    <row r="32" spans="1:1">
      <c r="A32" s="650">
        <f>IF('Форма 2.14.2 | Т-транс'!$T$23="",1,0)</f>
        <v>1</v>
      </c>
    </row>
    <row r="33" spans="1:1">
      <c r="A33" s="650">
        <f>IF('Форма 2.14.2 | Т-транс'!$S$23="",1,0)</f>
        <v>0</v>
      </c>
    </row>
    <row r="34" spans="1:1">
      <c r="A34" s="650">
        <f>IF('Форма 2.14.2 | Т-транс'!$U$23="",1,0)</f>
        <v>0</v>
      </c>
    </row>
    <row r="35" spans="1:1">
      <c r="A35" s="650">
        <f>IF('Форма 2.14.2 | Т-подвоз'!$O$22="",1,0)</f>
        <v>1</v>
      </c>
    </row>
    <row r="36" spans="1:1">
      <c r="A36" s="650">
        <f>IF('Форма 2.14.2 | Т-подвоз'!$R$23="",1,0)</f>
        <v>1</v>
      </c>
    </row>
    <row r="37" spans="1:1">
      <c r="A37" s="650">
        <f>IF('Форма 2.14.2 | Т-подвоз'!$T$23="",1,0)</f>
        <v>1</v>
      </c>
    </row>
    <row r="38" spans="1:1">
      <c r="A38" s="650">
        <f>IF('Форма 2.14.2 | Т-подвоз'!$S$23="",1,0)</f>
        <v>0</v>
      </c>
    </row>
    <row r="39" spans="1:1">
      <c r="A39" s="650">
        <f>IF('Форма 2.14.2 | Т-подвоз'!$U$23="",1,0)</f>
        <v>0</v>
      </c>
    </row>
    <row r="40" spans="1:1">
      <c r="A40" s="650">
        <f>IF('Форма 2.14.2 | Т-пит'!$O$22="",1,0)</f>
        <v>0</v>
      </c>
    </row>
    <row r="41" spans="1:1">
      <c r="A41" s="650">
        <f>IF('Форма 2.14.2 | Т-пит'!$R$23="",1,0)</f>
        <v>0</v>
      </c>
    </row>
    <row r="42" spans="1:1">
      <c r="A42" s="650">
        <f>IF('Форма 2.14.2 | Т-пит'!$T$23="",1,0)</f>
        <v>0</v>
      </c>
    </row>
    <row r="43" spans="1:1">
      <c r="A43" s="650">
        <f>IF('Форма 2.14.2 | Т-пит'!$S$23="",1,0)</f>
        <v>0</v>
      </c>
    </row>
    <row r="44" spans="1:1">
      <c r="A44" s="650">
        <f>IF('Форма 2.14.2 | Т-пит'!$U$23="",1,0)</f>
        <v>0</v>
      </c>
    </row>
    <row r="45" spans="1:1">
      <c r="A45" s="650">
        <f>IF('Форма 2.14.3 | Т-подкл(инд)'!$M$22="",1,0)</f>
        <v>1</v>
      </c>
    </row>
    <row r="46" spans="1:1">
      <c r="A46" s="650">
        <f>IF('Форма 2.14.3 | Т-подкл(инд)'!$Q$22="",1,0)</f>
        <v>1</v>
      </c>
    </row>
    <row r="47" spans="1:1">
      <c r="A47" s="650">
        <f>IF('Форма 2.14.3 | Т-подкл(инд)'!$AD$22="",1,0)</f>
        <v>1</v>
      </c>
    </row>
    <row r="48" spans="1:1">
      <c r="A48" s="650">
        <f>IF('Форма 2.14.3 | Т-подкл(инд)'!$AE$22="",1,0)</f>
        <v>1</v>
      </c>
    </row>
    <row r="49" spans="1:1">
      <c r="A49" s="650">
        <f>IF('Форма 2.14.3 | Т-подкл(инд)'!$AF$22="",1,0)</f>
        <v>1</v>
      </c>
    </row>
    <row r="50" spans="1:1">
      <c r="A50" s="650">
        <f>IF('Форма 2.14.3 | Т-подкл(инд)'!$AG$22="",1,0)</f>
        <v>1</v>
      </c>
    </row>
    <row r="51" spans="1:1">
      <c r="A51" s="650">
        <f>IF('Форма 2.14.3 | Т-подкл(инд)'!$AH$22="",1,0)</f>
        <v>1</v>
      </c>
    </row>
    <row r="52" spans="1:1">
      <c r="A52" s="650">
        <f>IF('Форма 2.14.3 | Т-подкл(инд)'!$AJ$22="",1,0)</f>
        <v>1</v>
      </c>
    </row>
    <row r="53" spans="1:1">
      <c r="A53" s="650">
        <f>IF('Форма 2.14.3 | Т-подкл(инд)'!$N$22="",1,0)</f>
        <v>0</v>
      </c>
    </row>
    <row r="54" spans="1:1">
      <c r="A54" s="650">
        <f>IF('Форма 2.14.3 | Т-подкл(инд)'!$R$22="",1,0)</f>
        <v>0</v>
      </c>
    </row>
    <row r="55" spans="1:1">
      <c r="A55" s="650">
        <f>IF('Форма 2.14.3 | Т-подкл(инд)'!$V$22="",1,0)</f>
        <v>0</v>
      </c>
    </row>
    <row r="56" spans="1:1">
      <c r="A56" s="650">
        <f>IF('Форма 2.14.3 | Т-подкл(инд)'!$Z$22="",1,0)</f>
        <v>0</v>
      </c>
    </row>
    <row r="57" spans="1:1">
      <c r="A57" s="650">
        <f>IF('Форма 2.14.3 | Т-подкл(инд)'!$AI$22="",1,0)</f>
        <v>0</v>
      </c>
    </row>
    <row r="58" spans="1:1">
      <c r="A58" s="650">
        <f>IF('Форма 2.14.3 | Т-подкл(инд)'!$AK$22="",1,0)</f>
        <v>0</v>
      </c>
    </row>
    <row r="59" spans="1:1">
      <c r="A59" s="650">
        <f>IF('Форма 2.14.3 | Т-подкл'!$P$22="",1,0)</f>
        <v>1</v>
      </c>
    </row>
    <row r="60" spans="1:1">
      <c r="A60" s="650">
        <f>IF('Форма 2.14.3 | Т-подкл'!$AC$22="",1,0)</f>
        <v>1</v>
      </c>
    </row>
    <row r="61" spans="1:1">
      <c r="A61" s="650">
        <f>IF('Форма 2.14.3 | Т-подкл'!$AD$22="",1,0)</f>
        <v>1</v>
      </c>
    </row>
    <row r="62" spans="1:1">
      <c r="A62" s="650">
        <f>IF('Форма 2.14.3 | Т-подкл'!$AE$22="",1,0)</f>
        <v>1</v>
      </c>
    </row>
    <row r="63" spans="1:1">
      <c r="A63" s="650">
        <f>IF('Форма 2.14.3 | Т-подкл'!$AF$22="",1,0)</f>
        <v>1</v>
      </c>
    </row>
    <row r="64" spans="1:1">
      <c r="A64" s="650">
        <f>IF('Форма 2.14.3 | Т-подкл'!$AG$22="",1,0)</f>
        <v>1</v>
      </c>
    </row>
    <row r="65" spans="1:1">
      <c r="A65" s="650">
        <f>IF('Форма 2.14.3 | Т-подкл'!$AI$22="",1,0)</f>
        <v>1</v>
      </c>
    </row>
    <row r="66" spans="1:1">
      <c r="A66" s="650">
        <f>IF('Форма 2.14.3 | Т-подкл'!$Q$22="",1,0)</f>
        <v>0</v>
      </c>
    </row>
    <row r="67" spans="1:1">
      <c r="A67" s="650">
        <f>IF('Форма 2.14.3 | Т-подкл'!$U$22="",1,0)</f>
        <v>0</v>
      </c>
    </row>
    <row r="68" spans="1:1">
      <c r="A68" s="650">
        <f>IF('Форма 2.14.3 | Т-подкл'!$Y$22="",1,0)</f>
        <v>0</v>
      </c>
    </row>
    <row r="69" spans="1:1">
      <c r="A69" s="650">
        <f>IF('Форма 2.14.3 | Т-подкл'!$AH$22="",1,0)</f>
        <v>0</v>
      </c>
    </row>
    <row r="70" spans="1:1">
      <c r="A70" s="650">
        <f>IF('Форма 2.14.3 | Т-подкл'!$AJ$22="",1,0)</f>
        <v>0</v>
      </c>
    </row>
    <row r="71" spans="1:1">
      <c r="A71" s="650">
        <f>IF('Форма 1.0.2'!$E$12="",1,0)</f>
        <v>1</v>
      </c>
    </row>
    <row r="72" spans="1:1">
      <c r="A72" s="650">
        <f>IF('Форма 1.0.2'!$F$12="",1,0)</f>
        <v>1</v>
      </c>
    </row>
    <row r="73" spans="1:1">
      <c r="A73" s="650">
        <f>IF('Форма 1.0.2'!$G$12="",1,0)</f>
        <v>1</v>
      </c>
    </row>
    <row r="74" spans="1:1">
      <c r="A74" s="650">
        <f>IF('Форма 1.0.2'!$H$12="",1,0)</f>
        <v>1</v>
      </c>
    </row>
    <row r="75" spans="1:1">
      <c r="A75" s="650">
        <f>IF('Форма 1.0.2'!$I$12="",1,0)</f>
        <v>1</v>
      </c>
    </row>
    <row r="76" spans="1:1">
      <c r="A76" s="650">
        <f>IF('Форма 1.0.2'!$J$12="",1,0)</f>
        <v>1</v>
      </c>
    </row>
    <row r="77" spans="1:1">
      <c r="A77" s="650">
        <f>IF('Сведения об изменении'!$E$12="",1,0)</f>
        <v>1</v>
      </c>
    </row>
    <row r="78" spans="1:1">
      <c r="A78" s="672">
        <f>IF(Территории!$E$12="",1,0)</f>
        <v>0</v>
      </c>
    </row>
    <row r="79" spans="1:1">
      <c r="A79" s="672">
        <f>IF('Перечень тарифов'!$E$21="",1,0)</f>
        <v>0</v>
      </c>
    </row>
    <row r="80" spans="1:1">
      <c r="A80" s="672">
        <f>IF('Перечень тарифов'!$F$21="",1,0)</f>
        <v>0</v>
      </c>
    </row>
    <row r="81" spans="1:1">
      <c r="A81" s="672">
        <f>IF('Перечень тарифов'!$G$21="",1,0)</f>
        <v>0</v>
      </c>
    </row>
    <row r="82" spans="1:1">
      <c r="A82" s="672">
        <f>IF('Перечень тарифов'!$K$21="",1,0)</f>
        <v>0</v>
      </c>
    </row>
    <row r="83" spans="1:1">
      <c r="A83" s="672">
        <f>IF('Перечень тарифов'!$O$21="",1,0)</f>
        <v>0</v>
      </c>
    </row>
    <row r="84" spans="1:1">
      <c r="A84" s="672">
        <f>IF('Форма 2.14.2 | Т-пит'!$O$23="",1,0)</f>
        <v>0</v>
      </c>
    </row>
    <row r="85" spans="1:1">
      <c r="A85" s="672">
        <f>IF('Форма 2.14.1'!$K$20="",1,0)</f>
        <v>0</v>
      </c>
    </row>
    <row r="86" spans="1:1">
      <c r="A86" s="686">
        <f>IF('Форма 2.14.2 | Т-пит'!$Y$23="",1,0)</f>
        <v>0</v>
      </c>
    </row>
    <row r="87" spans="1:1">
      <c r="A87" s="686">
        <f>IF('Форма 2.14.2 | Т-пит'!$AA$23="",1,0)</f>
        <v>0</v>
      </c>
    </row>
    <row r="88" spans="1:1">
      <c r="A88" s="686">
        <f>IF('Форма 2.14.2 | Т-пит'!$V$23="",1,0)</f>
        <v>0</v>
      </c>
    </row>
    <row r="89" spans="1:1">
      <c r="A89" s="686">
        <f>IF('Форма 2.14.2 | Т-пит'!$Z$23="",1,0)</f>
        <v>0</v>
      </c>
    </row>
    <row r="90" spans="1:1">
      <c r="A90" s="686">
        <f>IF('Форма 2.14.2 | Т-пит'!$AB$23="",1,0)</f>
        <v>0</v>
      </c>
    </row>
    <row r="91" spans="1:1">
      <c r="A91" s="686">
        <f>IF('Форма 2.14.2 | Т-пит'!$O$26="",1,0)</f>
        <v>0</v>
      </c>
    </row>
    <row r="92" spans="1:1">
      <c r="A92" s="686">
        <f>IF('Форма 2.14.2 | Т-пит'!$O$27="",1,0)</f>
        <v>0</v>
      </c>
    </row>
    <row r="93" spans="1:1">
      <c r="A93" s="686">
        <f>IF('Форма 2.14.2 | Т-пит'!$R$27="",1,0)</f>
        <v>0</v>
      </c>
    </row>
    <row r="94" spans="1:1">
      <c r="A94" s="686">
        <f>IF('Форма 2.14.2 | Т-пит'!$T$27="",1,0)</f>
        <v>0</v>
      </c>
    </row>
    <row r="95" spans="1:1">
      <c r="A95" s="686">
        <f>IF('Форма 2.14.2 | Т-пит'!$V$27="",1,0)</f>
        <v>0</v>
      </c>
    </row>
    <row r="96" spans="1:1">
      <c r="A96" s="686">
        <f>IF('Форма 2.14.2 | Т-пит'!$Y$27="",1,0)</f>
        <v>0</v>
      </c>
    </row>
    <row r="97" spans="1:1">
      <c r="A97" s="686">
        <f>IF('Форма 2.14.2 | Т-пит'!$AA$27="",1,0)</f>
        <v>0</v>
      </c>
    </row>
    <row r="98" spans="1:1">
      <c r="A98" s="686">
        <f>IF('Форма 2.14.2 | Т-пит'!$S$27="",1,0)</f>
        <v>0</v>
      </c>
    </row>
    <row r="99" spans="1:1">
      <c r="A99" s="686">
        <f>IF('Форма 2.14.2 | Т-пит'!$U$27="",1,0)</f>
        <v>0</v>
      </c>
    </row>
    <row r="100" spans="1:1">
      <c r="A100" s="686">
        <f>IF('Форма 2.14.2 | Т-пит'!$Z$27="",1,0)</f>
        <v>0</v>
      </c>
    </row>
    <row r="101" spans="1:1">
      <c r="A101" s="686">
        <f>IF('Форма 2.14.2 | Т-пит'!$AB$27="",1,0)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03" t="str">
        <f>"Код отчёта: " &amp; GetCode()</f>
        <v>Код отчёта: FAS.JKH.OPEN.INFO.REQUEST.HVS</v>
      </c>
      <c r="C2" s="703"/>
      <c r="D2" s="703"/>
      <c r="E2" s="703"/>
      <c r="F2" s="703"/>
      <c r="G2" s="703"/>
      <c r="Q2" s="354"/>
      <c r="R2" s="354"/>
      <c r="S2" s="354"/>
      <c r="T2" s="354"/>
      <c r="U2" s="354"/>
      <c r="V2" s="354"/>
      <c r="W2" s="354"/>
    </row>
    <row r="3" spans="1:27" ht="18" customHeight="1">
      <c r="B3" s="704" t="str">
        <f>"Версия " &amp; GetVersion()</f>
        <v>Версия 1.0.2</v>
      </c>
      <c r="C3" s="704"/>
      <c r="H3" s="42"/>
      <c r="I3" s="42"/>
      <c r="J3" s="42"/>
      <c r="K3" s="42"/>
      <c r="L3" s="42"/>
      <c r="M3" s="42"/>
      <c r="N3" s="42"/>
      <c r="O3" s="42"/>
      <c r="P3" s="42"/>
      <c r="Q3" s="354"/>
      <c r="R3" s="354"/>
      <c r="S3" s="354"/>
      <c r="T3" s="354"/>
      <c r="U3" s="354"/>
      <c r="V3" s="354"/>
      <c r="W3" s="384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8" t="s">
        <v>380</v>
      </c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  <c r="Y5" s="709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5" t="s">
        <v>627</v>
      </c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58"/>
    </row>
    <row r="8" spans="1:27" ht="15" customHeight="1">
      <c r="A8" s="42"/>
      <c r="B8" s="77"/>
      <c r="C8" s="76"/>
      <c r="D8" s="59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  <c r="P8" s="705"/>
      <c r="Q8" s="705"/>
      <c r="R8" s="705"/>
      <c r="S8" s="705"/>
      <c r="T8" s="705"/>
      <c r="U8" s="705"/>
      <c r="V8" s="705"/>
      <c r="W8" s="705"/>
      <c r="X8" s="705"/>
      <c r="Y8" s="58"/>
    </row>
    <row r="9" spans="1:27" ht="15" customHeight="1">
      <c r="A9" s="42"/>
      <c r="B9" s="77"/>
      <c r="C9" s="76"/>
      <c r="D9" s="59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705"/>
      <c r="V9" s="705"/>
      <c r="W9" s="705"/>
      <c r="X9" s="705"/>
      <c r="Y9" s="58"/>
    </row>
    <row r="10" spans="1:27" ht="10.5" customHeight="1">
      <c r="A10" s="42"/>
      <c r="B10" s="77"/>
      <c r="C10" s="76"/>
      <c r="D10" s="59"/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05"/>
      <c r="Q10" s="705"/>
      <c r="R10" s="705"/>
      <c r="S10" s="705"/>
      <c r="T10" s="705"/>
      <c r="U10" s="705"/>
      <c r="V10" s="705"/>
      <c r="W10" s="705"/>
      <c r="X10" s="705"/>
      <c r="Y10" s="58"/>
    </row>
    <row r="11" spans="1:27" ht="27" customHeight="1">
      <c r="A11" s="42"/>
      <c r="B11" s="77"/>
      <c r="C11" s="76"/>
      <c r="D11" s="59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05"/>
      <c r="X11" s="705"/>
      <c r="Y11" s="58"/>
    </row>
    <row r="12" spans="1:27" ht="12" customHeight="1">
      <c r="A12" s="42"/>
      <c r="B12" s="77"/>
      <c r="C12" s="76"/>
      <c r="D12" s="59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58"/>
    </row>
    <row r="13" spans="1:27" ht="38.25" customHeight="1">
      <c r="A13" s="42"/>
      <c r="B13" s="77"/>
      <c r="C13" s="76"/>
      <c r="D13" s="59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2"/>
    </row>
    <row r="14" spans="1:27" ht="15" customHeight="1">
      <c r="A14" s="42"/>
      <c r="B14" s="77"/>
      <c r="C14" s="76"/>
      <c r="D14" s="59"/>
      <c r="E14" s="705"/>
      <c r="F14" s="705"/>
      <c r="G14" s="705"/>
      <c r="H14" s="705"/>
      <c r="I14" s="705"/>
      <c r="J14" s="705"/>
      <c r="K14" s="705"/>
      <c r="L14" s="705"/>
      <c r="M14" s="705"/>
      <c r="N14" s="705"/>
      <c r="O14" s="705"/>
      <c r="P14" s="705"/>
      <c r="Q14" s="705"/>
      <c r="R14" s="705"/>
      <c r="S14" s="705"/>
      <c r="T14" s="705"/>
      <c r="U14" s="705"/>
      <c r="V14" s="705"/>
      <c r="W14" s="705"/>
      <c r="X14" s="705"/>
      <c r="Y14" s="58"/>
    </row>
    <row r="15" spans="1:27" ht="15">
      <c r="A15" s="42"/>
      <c r="B15" s="77"/>
      <c r="C15" s="76"/>
      <c r="D15" s="59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58"/>
    </row>
    <row r="16" spans="1:27" ht="15">
      <c r="A16" s="42"/>
      <c r="B16" s="77"/>
      <c r="C16" s="76"/>
      <c r="D16" s="59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5"/>
      <c r="Y16" s="58"/>
    </row>
    <row r="17" spans="1:25" ht="15" customHeight="1">
      <c r="A17" s="42"/>
      <c r="B17" s="77"/>
      <c r="C17" s="76"/>
      <c r="D17" s="59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O17" s="705"/>
      <c r="P17" s="705"/>
      <c r="Q17" s="705"/>
      <c r="R17" s="705"/>
      <c r="S17" s="705"/>
      <c r="T17" s="705"/>
      <c r="U17" s="705"/>
      <c r="V17" s="705"/>
      <c r="W17" s="705"/>
      <c r="X17" s="705"/>
      <c r="Y17" s="58"/>
    </row>
    <row r="18" spans="1:25" ht="15">
      <c r="A18" s="42"/>
      <c r="B18" s="77"/>
      <c r="C18" s="76"/>
      <c r="D18" s="59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05"/>
      <c r="Y18" s="58"/>
    </row>
    <row r="19" spans="1:25" ht="59.25" customHeight="1">
      <c r="A19" s="42"/>
      <c r="B19" s="77"/>
      <c r="C19" s="76"/>
      <c r="D19" s="65"/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1" t="s">
        <v>257</v>
      </c>
      <c r="G21" s="712"/>
      <c r="H21" s="712"/>
      <c r="I21" s="712"/>
      <c r="J21" s="712"/>
      <c r="K21" s="712"/>
      <c r="L21" s="712"/>
      <c r="M21" s="712"/>
      <c r="N21" s="59"/>
      <c r="O21" s="70" t="s">
        <v>240</v>
      </c>
      <c r="P21" s="713" t="s">
        <v>241</v>
      </c>
      <c r="Q21" s="714"/>
      <c r="R21" s="714"/>
      <c r="S21" s="714"/>
      <c r="T21" s="714"/>
      <c r="U21" s="714"/>
      <c r="V21" s="714"/>
      <c r="W21" s="714"/>
      <c r="X21" s="714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1" t="s">
        <v>243</v>
      </c>
      <c r="G22" s="712"/>
      <c r="H22" s="712"/>
      <c r="I22" s="712"/>
      <c r="J22" s="712"/>
      <c r="K22" s="712"/>
      <c r="L22" s="712"/>
      <c r="M22" s="712"/>
      <c r="N22" s="59"/>
      <c r="O22" s="73" t="s">
        <v>240</v>
      </c>
      <c r="P22" s="713" t="s">
        <v>625</v>
      </c>
      <c r="Q22" s="714"/>
      <c r="R22" s="714"/>
      <c r="S22" s="714"/>
      <c r="T22" s="714"/>
      <c r="U22" s="714"/>
      <c r="V22" s="714"/>
      <c r="W22" s="714"/>
      <c r="X22" s="714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6"/>
      <c r="Q23" s="706"/>
      <c r="R23" s="706"/>
      <c r="S23" s="706"/>
      <c r="T23" s="706"/>
      <c r="U23" s="706"/>
      <c r="V23" s="706"/>
      <c r="W23" s="706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0" t="s">
        <v>440</v>
      </c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10"/>
      <c r="U35" s="710"/>
      <c r="V35" s="710"/>
      <c r="W35" s="710"/>
      <c r="X35" s="710"/>
      <c r="Y35" s="58"/>
    </row>
    <row r="36" spans="1:25" ht="38.25" hidden="1" customHeight="1">
      <c r="A36" s="42"/>
      <c r="B36" s="77"/>
      <c r="C36" s="76"/>
      <c r="D36" s="6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P36" s="710"/>
      <c r="Q36" s="710"/>
      <c r="R36" s="710"/>
      <c r="S36" s="710"/>
      <c r="T36" s="710"/>
      <c r="U36" s="710"/>
      <c r="V36" s="710"/>
      <c r="W36" s="710"/>
      <c r="X36" s="710"/>
      <c r="Y36" s="58"/>
    </row>
    <row r="37" spans="1:25" ht="9.75" hidden="1" customHeight="1">
      <c r="A37" s="42"/>
      <c r="B37" s="77"/>
      <c r="C37" s="76"/>
      <c r="D37" s="6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710"/>
      <c r="S37" s="710"/>
      <c r="T37" s="710"/>
      <c r="U37" s="710"/>
      <c r="V37" s="710"/>
      <c r="W37" s="710"/>
      <c r="X37" s="710"/>
      <c r="Y37" s="58"/>
    </row>
    <row r="38" spans="1:25" ht="51" hidden="1" customHeight="1">
      <c r="A38" s="42"/>
      <c r="B38" s="77"/>
      <c r="C38" s="76"/>
      <c r="D38" s="6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58"/>
    </row>
    <row r="39" spans="1:25" ht="15" hidden="1" customHeight="1">
      <c r="A39" s="42"/>
      <c r="B39" s="77"/>
      <c r="C39" s="76"/>
      <c r="D39" s="6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  <c r="P39" s="710"/>
      <c r="Q39" s="710"/>
      <c r="R39" s="710"/>
      <c r="S39" s="710"/>
      <c r="T39" s="710"/>
      <c r="U39" s="710"/>
      <c r="V39" s="710"/>
      <c r="W39" s="710"/>
      <c r="X39" s="710"/>
      <c r="Y39" s="58"/>
    </row>
    <row r="40" spans="1:25" ht="12" hidden="1" customHeight="1">
      <c r="A40" s="42"/>
      <c r="B40" s="77"/>
      <c r="C40" s="76"/>
      <c r="D40" s="60"/>
      <c r="E40" s="715"/>
      <c r="F40" s="716"/>
      <c r="G40" s="716"/>
      <c r="H40" s="716"/>
      <c r="I40" s="716"/>
      <c r="J40" s="716"/>
      <c r="K40" s="716"/>
      <c r="L40" s="716"/>
      <c r="M40" s="716"/>
      <c r="N40" s="716"/>
      <c r="O40" s="716"/>
      <c r="P40" s="716"/>
      <c r="Q40" s="716"/>
      <c r="R40" s="716"/>
      <c r="S40" s="716"/>
      <c r="T40" s="716"/>
      <c r="U40" s="716"/>
      <c r="V40" s="716"/>
      <c r="W40" s="716"/>
      <c r="X40" s="716"/>
      <c r="Y40" s="58"/>
    </row>
    <row r="41" spans="1:25" ht="38.25" hidden="1" customHeight="1">
      <c r="A41" s="42"/>
      <c r="B41" s="77"/>
      <c r="C41" s="76"/>
      <c r="D41" s="6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0"/>
      <c r="R41" s="710"/>
      <c r="S41" s="710"/>
      <c r="T41" s="710"/>
      <c r="U41" s="710"/>
      <c r="V41" s="710"/>
      <c r="W41" s="710"/>
      <c r="X41" s="710"/>
      <c r="Y41" s="58"/>
    </row>
    <row r="42" spans="1:25" ht="15" hidden="1">
      <c r="A42" s="42"/>
      <c r="B42" s="77"/>
      <c r="C42" s="76"/>
      <c r="D42" s="6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58"/>
    </row>
    <row r="43" spans="1:25" ht="15" hidden="1">
      <c r="A43" s="42"/>
      <c r="B43" s="77"/>
      <c r="C43" s="76"/>
      <c r="D43" s="60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710"/>
      <c r="R43" s="710"/>
      <c r="S43" s="710"/>
      <c r="T43" s="710"/>
      <c r="U43" s="710"/>
      <c r="V43" s="710"/>
      <c r="W43" s="710"/>
      <c r="X43" s="710"/>
      <c r="Y43" s="58"/>
    </row>
    <row r="44" spans="1:25" ht="33.75" hidden="1" customHeight="1">
      <c r="A44" s="42"/>
      <c r="B44" s="77"/>
      <c r="C44" s="76"/>
      <c r="D44" s="65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0"/>
      <c r="Q44" s="710"/>
      <c r="R44" s="710"/>
      <c r="S44" s="710"/>
      <c r="T44" s="710"/>
      <c r="U44" s="710"/>
      <c r="V44" s="710"/>
      <c r="W44" s="710"/>
      <c r="X44" s="710"/>
      <c r="Y44" s="58"/>
    </row>
    <row r="45" spans="1:25" ht="15" hidden="1">
      <c r="A45" s="42"/>
      <c r="B45" s="77"/>
      <c r="C45" s="76"/>
      <c r="D45" s="65"/>
      <c r="E45" s="710"/>
      <c r="F45" s="710"/>
      <c r="G45" s="710"/>
      <c r="H45" s="710"/>
      <c r="I45" s="710"/>
      <c r="J45" s="710"/>
      <c r="K45" s="710"/>
      <c r="L45" s="710"/>
      <c r="M45" s="710"/>
      <c r="N45" s="710"/>
      <c r="O45" s="710"/>
      <c r="P45" s="710"/>
      <c r="Q45" s="710"/>
      <c r="R45" s="710"/>
      <c r="S45" s="710"/>
      <c r="T45" s="710"/>
      <c r="U45" s="710"/>
      <c r="V45" s="710"/>
      <c r="W45" s="710"/>
      <c r="X45" s="710"/>
      <c r="Y45" s="58"/>
    </row>
    <row r="46" spans="1:25" ht="24" hidden="1" customHeight="1">
      <c r="A46" s="42"/>
      <c r="B46" s="77"/>
      <c r="C46" s="76"/>
      <c r="D46" s="60"/>
      <c r="E46" s="721" t="s">
        <v>239</v>
      </c>
      <c r="F46" s="721"/>
      <c r="G46" s="721"/>
      <c r="H46" s="721"/>
      <c r="I46" s="721"/>
      <c r="J46" s="721"/>
      <c r="K46" s="721"/>
      <c r="L46" s="721"/>
      <c r="M46" s="721"/>
      <c r="N46" s="721"/>
      <c r="O46" s="721"/>
      <c r="P46" s="721"/>
      <c r="Q46" s="721"/>
      <c r="R46" s="721"/>
      <c r="S46" s="721"/>
      <c r="T46" s="721"/>
      <c r="U46" s="721"/>
      <c r="V46" s="721"/>
      <c r="W46" s="721"/>
      <c r="X46" s="721"/>
      <c r="Y46" s="58"/>
    </row>
    <row r="47" spans="1:25" ht="37.5" hidden="1" customHeight="1">
      <c r="A47" s="42"/>
      <c r="B47" s="77"/>
      <c r="C47" s="76"/>
      <c r="D47" s="60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58"/>
    </row>
    <row r="48" spans="1:25" ht="24" hidden="1" customHeight="1">
      <c r="A48" s="42"/>
      <c r="B48" s="77"/>
      <c r="C48" s="76"/>
      <c r="D48" s="60"/>
      <c r="E48" s="721"/>
      <c r="F48" s="721"/>
      <c r="G48" s="721"/>
      <c r="H48" s="721"/>
      <c r="I48" s="721"/>
      <c r="J48" s="721"/>
      <c r="K48" s="721"/>
      <c r="L48" s="721"/>
      <c r="M48" s="721"/>
      <c r="N48" s="721"/>
      <c r="O48" s="721"/>
      <c r="P48" s="721"/>
      <c r="Q48" s="721"/>
      <c r="R48" s="721"/>
      <c r="S48" s="721"/>
      <c r="T48" s="721"/>
      <c r="U48" s="721"/>
      <c r="V48" s="721"/>
      <c r="W48" s="721"/>
      <c r="X48" s="721"/>
      <c r="Y48" s="58"/>
    </row>
    <row r="49" spans="1:25" ht="51" hidden="1" customHeight="1">
      <c r="A49" s="42"/>
      <c r="B49" s="77"/>
      <c r="C49" s="76"/>
      <c r="D49" s="60"/>
      <c r="E49" s="721"/>
      <c r="F49" s="721"/>
      <c r="G49" s="721"/>
      <c r="H49" s="721"/>
      <c r="I49" s="721"/>
      <c r="J49" s="721"/>
      <c r="K49" s="721"/>
      <c r="L49" s="721"/>
      <c r="M49" s="721"/>
      <c r="N49" s="721"/>
      <c r="O49" s="721"/>
      <c r="P49" s="721"/>
      <c r="Q49" s="721"/>
      <c r="R49" s="721"/>
      <c r="S49" s="721"/>
      <c r="T49" s="721"/>
      <c r="U49" s="721"/>
      <c r="V49" s="721"/>
      <c r="W49" s="721"/>
      <c r="X49" s="721"/>
      <c r="Y49" s="58"/>
    </row>
    <row r="50" spans="1:25" ht="15" hidden="1">
      <c r="A50" s="42"/>
      <c r="B50" s="77"/>
      <c r="C50" s="76"/>
      <c r="D50" s="60"/>
      <c r="E50" s="721"/>
      <c r="F50" s="721"/>
      <c r="G50" s="721"/>
      <c r="H50" s="721"/>
      <c r="I50" s="721"/>
      <c r="J50" s="721"/>
      <c r="K50" s="721"/>
      <c r="L50" s="721"/>
      <c r="M50" s="721"/>
      <c r="N50" s="721"/>
      <c r="O50" s="721"/>
      <c r="P50" s="721"/>
      <c r="Q50" s="721"/>
      <c r="R50" s="721"/>
      <c r="S50" s="721"/>
      <c r="T50" s="721"/>
      <c r="U50" s="721"/>
      <c r="V50" s="721"/>
      <c r="W50" s="721"/>
      <c r="X50" s="721"/>
      <c r="Y50" s="58"/>
    </row>
    <row r="51" spans="1:25" ht="15" hidden="1">
      <c r="A51" s="42"/>
      <c r="B51" s="77"/>
      <c r="C51" s="76"/>
      <c r="D51" s="60"/>
      <c r="E51" s="721"/>
      <c r="F51" s="721"/>
      <c r="G51" s="721"/>
      <c r="H51" s="721"/>
      <c r="I51" s="721"/>
      <c r="J51" s="721"/>
      <c r="K51" s="721"/>
      <c r="L51" s="721"/>
      <c r="M51" s="721"/>
      <c r="N51" s="721"/>
      <c r="O51" s="721"/>
      <c r="P51" s="721"/>
      <c r="Q51" s="721"/>
      <c r="R51" s="721"/>
      <c r="S51" s="721"/>
      <c r="T51" s="721"/>
      <c r="U51" s="721"/>
      <c r="V51" s="721"/>
      <c r="W51" s="721"/>
      <c r="X51" s="721"/>
      <c r="Y51" s="58"/>
    </row>
    <row r="52" spans="1:25" ht="15" hidden="1">
      <c r="A52" s="42"/>
      <c r="B52" s="77"/>
      <c r="C52" s="76"/>
      <c r="D52" s="60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1"/>
      <c r="R52" s="721"/>
      <c r="S52" s="721"/>
      <c r="T52" s="721"/>
      <c r="U52" s="721"/>
      <c r="V52" s="721"/>
      <c r="W52" s="721"/>
      <c r="X52" s="721"/>
      <c r="Y52" s="58"/>
    </row>
    <row r="53" spans="1:25" ht="15" hidden="1">
      <c r="A53" s="42"/>
      <c r="B53" s="77"/>
      <c r="C53" s="76"/>
      <c r="D53" s="60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1"/>
      <c r="R53" s="721"/>
      <c r="S53" s="721"/>
      <c r="T53" s="721"/>
      <c r="U53" s="721"/>
      <c r="V53" s="721"/>
      <c r="W53" s="721"/>
      <c r="X53" s="721"/>
      <c r="Y53" s="58"/>
    </row>
    <row r="54" spans="1:25" ht="15" hidden="1">
      <c r="A54" s="42"/>
      <c r="B54" s="77"/>
      <c r="C54" s="76"/>
      <c r="D54" s="60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1"/>
      <c r="R54" s="721"/>
      <c r="S54" s="721"/>
      <c r="T54" s="721"/>
      <c r="U54" s="721"/>
      <c r="V54" s="721"/>
      <c r="W54" s="721"/>
      <c r="X54" s="721"/>
      <c r="Y54" s="58"/>
    </row>
    <row r="55" spans="1:25" ht="15" hidden="1">
      <c r="A55" s="42"/>
      <c r="B55" s="77"/>
      <c r="C55" s="76"/>
      <c r="D55" s="60"/>
      <c r="E55" s="721"/>
      <c r="F55" s="721"/>
      <c r="G55" s="721"/>
      <c r="H55" s="721"/>
      <c r="I55" s="721"/>
      <c r="J55" s="721"/>
      <c r="K55" s="721"/>
      <c r="L55" s="721"/>
      <c r="M55" s="721"/>
      <c r="N55" s="721"/>
      <c r="O55" s="721"/>
      <c r="P55" s="721"/>
      <c r="Q55" s="721"/>
      <c r="R55" s="721"/>
      <c r="S55" s="721"/>
      <c r="T55" s="721"/>
      <c r="U55" s="721"/>
      <c r="V55" s="721"/>
      <c r="W55" s="721"/>
      <c r="X55" s="721"/>
      <c r="Y55" s="58"/>
    </row>
    <row r="56" spans="1:25" ht="25.5" hidden="1" customHeight="1">
      <c r="A56" s="42"/>
      <c r="B56" s="77"/>
      <c r="C56" s="76"/>
      <c r="D56" s="65"/>
      <c r="E56" s="721"/>
      <c r="F56" s="721"/>
      <c r="G56" s="721"/>
      <c r="H56" s="721"/>
      <c r="I56" s="721"/>
      <c r="J56" s="721"/>
      <c r="K56" s="721"/>
      <c r="L56" s="721"/>
      <c r="M56" s="721"/>
      <c r="N56" s="721"/>
      <c r="O56" s="721"/>
      <c r="P56" s="721"/>
      <c r="Q56" s="721"/>
      <c r="R56" s="721"/>
      <c r="S56" s="721"/>
      <c r="T56" s="721"/>
      <c r="U56" s="721"/>
      <c r="V56" s="721"/>
      <c r="W56" s="721"/>
      <c r="X56" s="721"/>
      <c r="Y56" s="58"/>
    </row>
    <row r="57" spans="1:25" ht="15" hidden="1">
      <c r="A57" s="42"/>
      <c r="B57" s="77"/>
      <c r="C57" s="76"/>
      <c r="D57" s="65"/>
      <c r="E57" s="721"/>
      <c r="F57" s="721"/>
      <c r="G57" s="721"/>
      <c r="H57" s="721"/>
      <c r="I57" s="721"/>
      <c r="J57" s="721"/>
      <c r="K57" s="721"/>
      <c r="L57" s="721"/>
      <c r="M57" s="721"/>
      <c r="N57" s="721"/>
      <c r="O57" s="721"/>
      <c r="P57" s="721"/>
      <c r="Q57" s="721"/>
      <c r="R57" s="721"/>
      <c r="S57" s="721"/>
      <c r="T57" s="721"/>
      <c r="U57" s="721"/>
      <c r="V57" s="721"/>
      <c r="W57" s="721"/>
      <c r="X57" s="721"/>
      <c r="Y57" s="58"/>
    </row>
    <row r="58" spans="1:25" ht="15" hidden="1" customHeight="1">
      <c r="A58" s="42"/>
      <c r="B58" s="77"/>
      <c r="C58" s="76"/>
      <c r="D58" s="60"/>
      <c r="E58" s="707" t="s">
        <v>441</v>
      </c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  <c r="Q58" s="707"/>
      <c r="R58" s="707"/>
      <c r="S58" s="707"/>
      <c r="T58" s="707"/>
      <c r="U58" s="707"/>
      <c r="V58" s="354"/>
      <c r="W58" s="354"/>
      <c r="X58" s="354"/>
      <c r="Y58" s="58"/>
    </row>
    <row r="59" spans="1:25" ht="15" hidden="1" customHeight="1">
      <c r="A59" s="42"/>
      <c r="B59" s="77"/>
      <c r="C59" s="76"/>
      <c r="D59" s="60"/>
      <c r="E59" s="722"/>
      <c r="F59" s="722"/>
      <c r="G59" s="722"/>
      <c r="H59" s="715"/>
      <c r="I59" s="716"/>
      <c r="J59" s="716"/>
      <c r="K59" s="716"/>
      <c r="L59" s="716"/>
      <c r="M59" s="716"/>
      <c r="N59" s="716"/>
      <c r="O59" s="716"/>
      <c r="P59" s="716"/>
      <c r="Q59" s="716"/>
      <c r="R59" s="716"/>
      <c r="S59" s="716"/>
      <c r="T59" s="716"/>
      <c r="U59" s="716"/>
      <c r="V59" s="716"/>
      <c r="W59" s="716"/>
      <c r="X59" s="716"/>
      <c r="Y59" s="58"/>
    </row>
    <row r="60" spans="1:25" ht="15" hidden="1" customHeight="1">
      <c r="A60" s="42"/>
      <c r="B60" s="77"/>
      <c r="C60" s="76"/>
      <c r="D60" s="60"/>
      <c r="E60" s="718"/>
      <c r="F60" s="718"/>
      <c r="G60" s="718"/>
      <c r="H60" s="720"/>
      <c r="I60" s="720"/>
      <c r="J60" s="720"/>
      <c r="K60" s="720"/>
      <c r="L60" s="720"/>
      <c r="M60" s="720"/>
      <c r="N60" s="720"/>
      <c r="O60" s="720"/>
      <c r="P60" s="720"/>
      <c r="Q60" s="720"/>
      <c r="R60" s="720"/>
      <c r="S60" s="720"/>
      <c r="T60" s="720"/>
      <c r="U60" s="720"/>
      <c r="V60" s="720"/>
      <c r="W60" s="720"/>
      <c r="X60" s="720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20"/>
      <c r="I61" s="720"/>
      <c r="J61" s="720"/>
      <c r="K61" s="720"/>
      <c r="L61" s="720"/>
      <c r="M61" s="720"/>
      <c r="N61" s="720"/>
      <c r="O61" s="720"/>
      <c r="P61" s="720"/>
      <c r="Q61" s="720"/>
      <c r="R61" s="720"/>
      <c r="S61" s="720"/>
      <c r="T61" s="720"/>
      <c r="U61" s="720"/>
      <c r="V61" s="720"/>
      <c r="W61" s="720"/>
      <c r="X61" s="720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07" t="s">
        <v>442</v>
      </c>
      <c r="F70" s="707"/>
      <c r="G70" s="707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7"/>
      <c r="S70" s="707"/>
      <c r="T70" s="707"/>
      <c r="U70" s="593"/>
      <c r="V70" s="593"/>
      <c r="W70" s="593"/>
      <c r="X70" s="593"/>
      <c r="Y70" s="58"/>
    </row>
    <row r="71" spans="1:25" ht="15" hidden="1">
      <c r="A71" s="42"/>
      <c r="B71" s="77"/>
      <c r="C71" s="76"/>
      <c r="D71" s="60"/>
      <c r="E71" s="707" t="s">
        <v>624</v>
      </c>
      <c r="F71" s="707"/>
      <c r="G71" s="707"/>
      <c r="H71" s="707"/>
      <c r="I71" s="707"/>
      <c r="J71" s="707"/>
      <c r="K71" s="707"/>
      <c r="L71" s="707"/>
      <c r="M71" s="707"/>
      <c r="N71" s="707"/>
      <c r="O71" s="707"/>
      <c r="P71" s="707"/>
      <c r="Q71" s="707"/>
      <c r="R71" s="707"/>
      <c r="S71" s="707"/>
      <c r="T71" s="707"/>
      <c r="U71" s="594"/>
      <c r="V71" s="594"/>
      <c r="W71" s="594"/>
      <c r="X71" s="594"/>
      <c r="Y71" s="58"/>
    </row>
    <row r="72" spans="1:25" ht="40.5" hidden="1" customHeight="1">
      <c r="A72" s="42"/>
      <c r="B72" s="77"/>
      <c r="C72" s="76"/>
      <c r="D72" s="60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8"/>
    </row>
    <row r="73" spans="1:25" ht="63" hidden="1" customHeight="1">
      <c r="A73" s="42"/>
      <c r="B73" s="77"/>
      <c r="C73" s="76"/>
      <c r="D73" s="60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4"/>
      <c r="Y73" s="58"/>
    </row>
    <row r="74" spans="1:25" ht="30" hidden="1" customHeight="1">
      <c r="A74" s="42"/>
      <c r="B74" s="77"/>
      <c r="C74" s="76"/>
      <c r="D74" s="60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8"/>
    </row>
    <row r="75" spans="1:25" ht="30" hidden="1" customHeight="1">
      <c r="A75" s="42"/>
      <c r="B75" s="77"/>
      <c r="C75" s="76"/>
      <c r="D75" s="60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8"/>
    </row>
    <row r="76" spans="1:25" ht="15" hidden="1">
      <c r="A76" s="42"/>
      <c r="B76" s="77"/>
      <c r="C76" s="76"/>
      <c r="D76" s="60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8"/>
    </row>
    <row r="77" spans="1:25" ht="15" hidden="1">
      <c r="A77" s="42"/>
      <c r="B77" s="77"/>
      <c r="C77" s="76"/>
      <c r="D77" s="60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5"/>
      <c r="F79" s="595"/>
      <c r="G79" s="595"/>
      <c r="H79" s="595"/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5"/>
      <c r="T79" s="595"/>
      <c r="U79" s="595"/>
      <c r="V79" s="595"/>
      <c r="W79" s="595"/>
      <c r="X79" s="595"/>
      <c r="Y79" s="58"/>
    </row>
    <row r="80" spans="1:25" ht="14.25" hidden="1" customHeight="1">
      <c r="A80" s="42"/>
      <c r="B80" s="77"/>
      <c r="C80" s="76"/>
      <c r="D80" s="60"/>
      <c r="E80" s="596"/>
      <c r="F80" s="596"/>
      <c r="G80" s="596"/>
      <c r="H80" s="596"/>
      <c r="Y80" s="58"/>
    </row>
    <row r="81" spans="1:25" ht="15" hidden="1">
      <c r="A81" s="42"/>
      <c r="B81" s="77"/>
      <c r="C81" s="76"/>
      <c r="D81" s="60"/>
      <c r="E81" s="707" t="s">
        <v>441</v>
      </c>
      <c r="F81" s="707"/>
      <c r="G81" s="707"/>
      <c r="H81" s="707"/>
      <c r="I81" s="707"/>
      <c r="J81" s="707"/>
      <c r="K81" s="707"/>
      <c r="L81" s="707"/>
      <c r="M81" s="707"/>
      <c r="N81" s="707"/>
      <c r="O81" s="707"/>
      <c r="P81" s="707"/>
      <c r="Q81" s="707"/>
      <c r="R81" s="707"/>
      <c r="S81" s="707"/>
      <c r="T81" s="707"/>
      <c r="U81" s="707"/>
      <c r="V81" s="354"/>
      <c r="W81" s="354"/>
      <c r="X81" s="354"/>
      <c r="Y81" s="58"/>
    </row>
    <row r="82" spans="1:25" ht="15" hidden="1" customHeight="1">
      <c r="A82" s="42"/>
      <c r="B82" s="77"/>
      <c r="C82" s="76"/>
      <c r="D82" s="60"/>
      <c r="E82" s="718"/>
      <c r="F82" s="718"/>
      <c r="G82" s="718"/>
      <c r="H82" s="715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6"/>
      <c r="X82" s="716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720"/>
      <c r="X84" s="720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19" t="s">
        <v>238</v>
      </c>
      <c r="F98" s="719"/>
      <c r="G98" s="719"/>
      <c r="H98" s="719"/>
      <c r="I98" s="719"/>
      <c r="J98" s="719"/>
      <c r="K98" s="719"/>
      <c r="L98" s="719"/>
      <c r="M98" s="719"/>
      <c r="N98" s="719"/>
      <c r="O98" s="719"/>
      <c r="P98" s="719"/>
      <c r="Q98" s="719"/>
      <c r="R98" s="719"/>
      <c r="S98" s="719"/>
      <c r="T98" s="719"/>
      <c r="U98" s="719"/>
      <c r="V98" s="719"/>
      <c r="W98" s="719"/>
      <c r="X98" s="719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17" t="s">
        <v>237</v>
      </c>
      <c r="G100" s="717"/>
      <c r="H100" s="717"/>
      <c r="I100" s="717"/>
      <c r="J100" s="717"/>
      <c r="K100" s="717"/>
      <c r="L100" s="717"/>
      <c r="M100" s="717"/>
      <c r="N100" s="717"/>
      <c r="O100" s="717"/>
      <c r="P100" s="717"/>
      <c r="Q100" s="717"/>
      <c r="R100" s="717"/>
      <c r="S100" s="717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17" t="s">
        <v>236</v>
      </c>
      <c r="G102" s="717"/>
      <c r="H102" s="717"/>
      <c r="I102" s="717"/>
      <c r="J102" s="717"/>
      <c r="K102" s="717"/>
      <c r="L102" s="717"/>
      <c r="M102" s="717"/>
      <c r="N102" s="717"/>
      <c r="O102" s="717"/>
      <c r="P102" s="717"/>
      <c r="Q102" s="717"/>
      <c r="R102" s="717"/>
      <c r="S102" s="717"/>
      <c r="T102" s="717"/>
      <c r="U102" s="717"/>
      <c r="V102" s="717"/>
      <c r="W102" s="717"/>
      <c r="X102" s="717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RCd9wZcQ0B7Py078PyyjFh3G+ujFmY1bTrXDiBrqiGYYX9bbeiLvnq9yqNqz7fXpSnFdnbdNBEPKnKw+hpEFWA==" saltValue="W9oF2VOkP19fXhayvKQtkw==" spinCount="100000" sheet="1" objects="1" scenarios="1" formatColumns="0" formatRows="0"/>
  <dataConsolidate leftLabels="1"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701"/>
  </cols>
  <sheetData>
    <row r="1" spans="1:3">
      <c r="A1" s="701" t="s">
        <v>549</v>
      </c>
      <c r="B1" s="701" t="s">
        <v>550</v>
      </c>
      <c r="C1" s="701" t="s">
        <v>70</v>
      </c>
    </row>
    <row r="2" spans="1:3">
      <c r="A2" s="701">
        <v>4189678</v>
      </c>
      <c r="B2" s="701" t="s">
        <v>836</v>
      </c>
      <c r="C2" s="701" t="s">
        <v>837</v>
      </c>
    </row>
    <row r="3" spans="1:3">
      <c r="A3" s="701">
        <v>4190415</v>
      </c>
      <c r="B3" s="701" t="s">
        <v>838</v>
      </c>
      <c r="C3" s="701" t="s">
        <v>837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2"/>
    <col min="2" max="2" width="66" style="382" customWidth="1"/>
    <col min="3" max="16384" width="9.140625" style="382"/>
  </cols>
  <sheetData>
    <row r="3" spans="2:2">
      <c r="B3" s="476" t="s">
        <v>846</v>
      </c>
    </row>
    <row r="4" spans="2:2">
      <c r="B4" s="476" t="s">
        <v>553</v>
      </c>
    </row>
    <row r="5" spans="2:2">
      <c r="B5" s="476" t="s">
        <v>554</v>
      </c>
    </row>
    <row r="6" spans="2:2">
      <c r="B6" s="476" t="s">
        <v>555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4"/>
    <col min="2" max="16384" width="9.140625" style="255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1" customWidth="1"/>
    <col min="2" max="16384" width="9.140625" style="351"/>
  </cols>
  <sheetData>
    <row r="1" spans="1:5">
      <c r="A1" s="352" t="s">
        <v>438</v>
      </c>
      <c r="B1" s="352" t="s">
        <v>439</v>
      </c>
      <c r="C1" s="352"/>
      <c r="D1" s="352"/>
      <c r="E1" s="352"/>
    </row>
    <row r="2" spans="1:5">
      <c r="A2" s="352"/>
      <c r="B2" s="352"/>
      <c r="C2" s="352"/>
      <c r="D2" s="352"/>
      <c r="E2" s="352"/>
    </row>
    <row r="3" spans="1:5">
      <c r="A3" s="352"/>
      <c r="B3" s="352"/>
      <c r="C3" s="352"/>
      <c r="D3" s="352"/>
      <c r="E3" s="352"/>
    </row>
    <row r="4" spans="1:5">
      <c r="A4" s="352"/>
      <c r="B4" s="352"/>
      <c r="C4" s="352"/>
      <c r="D4" s="352"/>
      <c r="E4" s="352"/>
    </row>
    <row r="5" spans="1:5">
      <c r="A5" s="352"/>
      <c r="B5" s="352"/>
      <c r="C5" s="352"/>
      <c r="D5" s="352"/>
      <c r="E5" s="352"/>
    </row>
    <row r="6" spans="1:5">
      <c r="A6" s="352"/>
      <c r="B6" s="352"/>
      <c r="C6" s="352"/>
      <c r="D6" s="352"/>
      <c r="E6" s="352"/>
    </row>
    <row r="7" spans="1:5">
      <c r="A7" s="352"/>
      <c r="B7" s="352"/>
      <c r="C7" s="352"/>
      <c r="D7" s="352"/>
      <c r="E7" s="352"/>
    </row>
    <row r="8" spans="1:5">
      <c r="A8" s="352"/>
      <c r="B8" s="352"/>
      <c r="C8" s="352"/>
      <c r="D8" s="352"/>
      <c r="E8" s="352"/>
    </row>
  </sheetData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701"/>
    <col min="2" max="2" width="65.28515625" style="701" customWidth="1"/>
    <col min="3" max="3" width="41" style="701" customWidth="1"/>
    <col min="4" max="16384" width="9.140625" style="701"/>
  </cols>
  <sheetData>
    <row r="1" spans="1:2">
      <c r="A1" s="701" t="s">
        <v>331</v>
      </c>
      <c r="B1" s="701" t="s">
        <v>332</v>
      </c>
    </row>
    <row r="2" spans="1:2">
      <c r="A2" s="701">
        <v>4189680</v>
      </c>
      <c r="B2" s="701" t="s">
        <v>389</v>
      </c>
    </row>
    <row r="3" spans="1:2">
      <c r="A3" s="701">
        <v>4189681</v>
      </c>
      <c r="B3" s="701" t="s">
        <v>386</v>
      </c>
    </row>
    <row r="4" spans="1:2">
      <c r="A4" s="701">
        <v>4189682</v>
      </c>
      <c r="B4" s="701" t="s">
        <v>385</v>
      </c>
    </row>
    <row r="5" spans="1:2">
      <c r="A5" s="701">
        <v>4189683</v>
      </c>
      <c r="B5" s="701" t="s">
        <v>384</v>
      </c>
    </row>
    <row r="6" spans="1:2">
      <c r="A6" s="701">
        <v>4189684</v>
      </c>
      <c r="B6" s="701" t="s">
        <v>388</v>
      </c>
    </row>
    <row r="7" spans="1:2">
      <c r="A7" s="701">
        <v>4189685</v>
      </c>
      <c r="B7" s="701" t="s">
        <v>387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701"/>
    <col min="2" max="2" width="65.28515625" style="701" customWidth="1"/>
    <col min="3" max="3" width="41" style="701" customWidth="1"/>
    <col min="4" max="16384" width="9.140625" style="701"/>
  </cols>
  <sheetData>
    <row r="1" spans="1:2">
      <c r="A1" s="701" t="s">
        <v>331</v>
      </c>
      <c r="B1" s="701" t="s">
        <v>333</v>
      </c>
    </row>
    <row r="2" spans="1:2">
      <c r="A2" s="701">
        <v>4189671</v>
      </c>
      <c r="B2" s="701" t="s">
        <v>698</v>
      </c>
    </row>
    <row r="3" spans="1:2">
      <c r="A3" s="701">
        <v>4189672</v>
      </c>
      <c r="B3" s="701" t="s">
        <v>699</v>
      </c>
    </row>
    <row r="4" spans="1:2">
      <c r="A4" s="701">
        <v>4189673</v>
      </c>
      <c r="B4" s="701" t="s">
        <v>700</v>
      </c>
    </row>
    <row r="5" spans="1:2">
      <c r="A5" s="701">
        <v>4189674</v>
      </c>
      <c r="B5" s="701" t="s">
        <v>701</v>
      </c>
    </row>
    <row r="6" spans="1:2">
      <c r="A6" s="701">
        <v>4189675</v>
      </c>
      <c r="B6" s="701" t="s">
        <v>702</v>
      </c>
    </row>
    <row r="7" spans="1:2">
      <c r="A7" s="701">
        <v>4189676</v>
      </c>
      <c r="B7" s="701" t="s">
        <v>703</v>
      </c>
    </row>
    <row r="8" spans="1:2">
      <c r="A8" s="701">
        <v>4189677</v>
      </c>
      <c r="B8" s="701" t="s">
        <v>390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7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460</v>
      </c>
      <c r="B2" t="s">
        <v>675</v>
      </c>
    </row>
    <row r="3" spans="1:2">
      <c r="A3" t="s">
        <v>461</v>
      </c>
      <c r="B3" t="s">
        <v>65</v>
      </c>
    </row>
    <row r="4" spans="1:2">
      <c r="A4" t="s">
        <v>462</v>
      </c>
      <c r="B4" t="s">
        <v>614</v>
      </c>
    </row>
    <row r="5" spans="1:2">
      <c r="A5" t="s">
        <v>464</v>
      </c>
      <c r="B5" t="s">
        <v>522</v>
      </c>
    </row>
    <row r="6" spans="1:2">
      <c r="A6" t="s">
        <v>463</v>
      </c>
      <c r="B6" t="s">
        <v>475</v>
      </c>
    </row>
    <row r="7" spans="1:2">
      <c r="A7" t="s">
        <v>623</v>
      </c>
      <c r="B7" t="s">
        <v>476</v>
      </c>
    </row>
    <row r="8" spans="1:2">
      <c r="A8" t="s">
        <v>672</v>
      </c>
      <c r="B8" t="s">
        <v>477</v>
      </c>
    </row>
    <row r="9" spans="1:2">
      <c r="A9" t="s">
        <v>673</v>
      </c>
      <c r="B9" t="s">
        <v>523</v>
      </c>
    </row>
    <row r="10" spans="1:2">
      <c r="A10" t="s">
        <v>542</v>
      </c>
      <c r="B10" t="s">
        <v>478</v>
      </c>
    </row>
    <row r="11" spans="1:2">
      <c r="A11" t="s">
        <v>466</v>
      </c>
      <c r="B11" t="s">
        <v>479</v>
      </c>
    </row>
    <row r="12" spans="1:2">
      <c r="A12" t="s">
        <v>543</v>
      </c>
      <c r="B12" t="s">
        <v>480</v>
      </c>
    </row>
    <row r="13" spans="1:2">
      <c r="A13" t="s">
        <v>467</v>
      </c>
      <c r="B13" t="s">
        <v>335</v>
      </c>
    </row>
    <row r="14" spans="1:2">
      <c r="A14" t="s">
        <v>544</v>
      </c>
      <c r="B14" t="s">
        <v>64</v>
      </c>
    </row>
    <row r="15" spans="1:2">
      <c r="A15" t="s">
        <v>468</v>
      </c>
      <c r="B15" t="s">
        <v>421</v>
      </c>
    </row>
    <row r="16" spans="1:2">
      <c r="A16" t="s">
        <v>545</v>
      </c>
      <c r="B16" t="s">
        <v>489</v>
      </c>
    </row>
    <row r="17" spans="1:2">
      <c r="A17" t="s">
        <v>465</v>
      </c>
      <c r="B17" t="s">
        <v>253</v>
      </c>
    </row>
    <row r="18" spans="1:2">
      <c r="A18" t="s">
        <v>546</v>
      </c>
      <c r="B18" t="s">
        <v>77</v>
      </c>
    </row>
    <row r="19" spans="1:2">
      <c r="A19" t="s">
        <v>469</v>
      </c>
      <c r="B19" t="s">
        <v>66</v>
      </c>
    </row>
    <row r="20" spans="1:2">
      <c r="A20" t="s">
        <v>547</v>
      </c>
      <c r="B20" t="s">
        <v>78</v>
      </c>
    </row>
    <row r="21" spans="1:2">
      <c r="A21" t="s">
        <v>470</v>
      </c>
      <c r="B21" t="s">
        <v>481</v>
      </c>
    </row>
    <row r="22" spans="1:2">
      <c r="A22" t="s">
        <v>471</v>
      </c>
      <c r="B22" t="s">
        <v>76</v>
      </c>
    </row>
    <row r="23" spans="1:2">
      <c r="A23" t="s">
        <v>472</v>
      </c>
      <c r="B23" t="s">
        <v>67</v>
      </c>
    </row>
    <row r="24" spans="1:2">
      <c r="A24" t="s">
        <v>473</v>
      </c>
      <c r="B24" t="s">
        <v>419</v>
      </c>
    </row>
    <row r="25" spans="1:2">
      <c r="A25" t="s">
        <v>474</v>
      </c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615</v>
      </c>
    </row>
    <row r="30" spans="1:2">
      <c r="A30"/>
      <c r="B30" t="s">
        <v>482</v>
      </c>
    </row>
    <row r="31" spans="1:2">
      <c r="A31"/>
      <c r="B31" t="s">
        <v>62</v>
      </c>
    </row>
    <row r="32" spans="1:2">
      <c r="A32"/>
      <c r="B32" t="s">
        <v>420</v>
      </c>
    </row>
    <row r="33" spans="1:2">
      <c r="A33"/>
      <c r="B33" t="s">
        <v>183</v>
      </c>
    </row>
    <row r="34" spans="1:2">
      <c r="A34"/>
      <c r="B34" t="s">
        <v>548</v>
      </c>
    </row>
    <row r="35" spans="1:2">
      <c r="A35"/>
      <c r="B35" t="s">
        <v>524</v>
      </c>
    </row>
    <row r="36" spans="1:2">
      <c r="A36"/>
      <c r="B36" t="s">
        <v>336</v>
      </c>
    </row>
    <row r="37" spans="1:2">
      <c r="A37"/>
      <c r="B37" t="s">
        <v>674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5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93">
        <v>44316.418136574073</v>
      </c>
      <c r="B2" s="11" t="s">
        <v>705</v>
      </c>
      <c r="C2" s="11" t="s">
        <v>491</v>
      </c>
    </row>
    <row r="3" spans="1:4">
      <c r="A3" s="693">
        <v>44316.41814814815</v>
      </c>
      <c r="B3" s="11" t="s">
        <v>706</v>
      </c>
      <c r="C3" s="11" t="s">
        <v>491</v>
      </c>
    </row>
    <row r="4" spans="1:4">
      <c r="A4" s="693">
        <v>44316.418240740742</v>
      </c>
      <c r="B4" s="11" t="s">
        <v>705</v>
      </c>
      <c r="C4" s="11" t="s">
        <v>491</v>
      </c>
    </row>
    <row r="5" spans="1:4">
      <c r="A5" s="693">
        <v>44316.418252314812</v>
      </c>
      <c r="B5" s="11" t="s">
        <v>706</v>
      </c>
      <c r="C5" s="11" t="s">
        <v>491</v>
      </c>
    </row>
    <row r="6" spans="1:4">
      <c r="A6" s="693">
        <v>44316.419016203705</v>
      </c>
      <c r="B6" s="11" t="s">
        <v>705</v>
      </c>
      <c r="C6" s="11" t="s">
        <v>491</v>
      </c>
    </row>
    <row r="7" spans="1:4">
      <c r="A7" s="693">
        <v>44316.419027777774</v>
      </c>
      <c r="B7" s="11" t="s">
        <v>706</v>
      </c>
      <c r="C7" s="11" t="s">
        <v>491</v>
      </c>
    </row>
    <row r="8" spans="1:4">
      <c r="A8" s="693">
        <v>44316.565335648149</v>
      </c>
      <c r="B8" s="11" t="s">
        <v>705</v>
      </c>
      <c r="C8" s="11" t="s">
        <v>491</v>
      </c>
    </row>
    <row r="9" spans="1:4">
      <c r="A9" s="693">
        <v>44316.565393518518</v>
      </c>
      <c r="B9" s="11" t="s">
        <v>706</v>
      </c>
      <c r="C9" s="11" t="s">
        <v>491</v>
      </c>
    </row>
    <row r="10" spans="1:4">
      <c r="A10" s="693">
        <v>44316.576956018522</v>
      </c>
      <c r="B10" s="11" t="s">
        <v>705</v>
      </c>
      <c r="C10" s="11" t="s">
        <v>491</v>
      </c>
    </row>
    <row r="11" spans="1:4">
      <c r="A11" s="693">
        <v>44316.577002314814</v>
      </c>
      <c r="B11" s="11" t="s">
        <v>706</v>
      </c>
      <c r="C11" s="11" t="s">
        <v>491</v>
      </c>
    </row>
    <row r="12" spans="1:4">
      <c r="A12" s="693">
        <v>44316.612013888887</v>
      </c>
      <c r="B12" s="11" t="s">
        <v>705</v>
      </c>
      <c r="C12" s="11" t="s">
        <v>491</v>
      </c>
    </row>
    <row r="13" spans="1:4">
      <c r="A13" s="693">
        <v>44316.612025462964</v>
      </c>
      <c r="B13" s="11" t="s">
        <v>706</v>
      </c>
      <c r="C13" s="11" t="s">
        <v>491</v>
      </c>
    </row>
    <row r="14" spans="1:4">
      <c r="A14" s="693">
        <v>44329.556331018517</v>
      </c>
      <c r="B14" s="11" t="s">
        <v>705</v>
      </c>
      <c r="C14" s="11" t="s">
        <v>491</v>
      </c>
    </row>
    <row r="15" spans="1:4">
      <c r="A15" s="693">
        <v>44329.556377314817</v>
      </c>
      <c r="B15" s="11" t="s">
        <v>706</v>
      </c>
      <c r="C15" s="11" t="s">
        <v>491</v>
      </c>
    </row>
  </sheetData>
  <sheetProtection algorithmName="SHA-512" hashValue="a7PRIXSL+3Qx4u0+MKW/LBSMqsZMMsTq9NnfKuzl1+LcQ2T35aRBm7j3YQpa5twHJIOefaOJaaNJRAS39WSgtQ==" saltValue="WzKgKwQA6fwLOk8sj3s6MA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610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835</v>
      </c>
      <c r="B1" s="4" t="s">
        <v>866</v>
      </c>
      <c r="C1" s="4" t="s">
        <v>867</v>
      </c>
      <c r="D1" s="4" t="s">
        <v>868</v>
      </c>
      <c r="E1" s="4" t="s">
        <v>869</v>
      </c>
      <c r="F1" s="4" t="s">
        <v>870</v>
      </c>
      <c r="G1" s="4" t="s">
        <v>871</v>
      </c>
      <c r="H1" s="4" t="s">
        <v>872</v>
      </c>
      <c r="I1" s="4" t="s">
        <v>873</v>
      </c>
    </row>
    <row r="2" spans="1:10">
      <c r="A2" s="4">
        <v>1</v>
      </c>
      <c r="B2" s="4" t="s">
        <v>874</v>
      </c>
      <c r="C2" s="4" t="s">
        <v>134</v>
      </c>
      <c r="D2" s="4" t="s">
        <v>875</v>
      </c>
      <c r="E2" s="4" t="s">
        <v>876</v>
      </c>
      <c r="F2" s="4" t="s">
        <v>877</v>
      </c>
      <c r="G2" s="4" t="s">
        <v>878</v>
      </c>
      <c r="J2" s="4" t="s">
        <v>3153</v>
      </c>
    </row>
    <row r="3" spans="1:10">
      <c r="A3" s="4">
        <v>2</v>
      </c>
      <c r="B3" s="4" t="s">
        <v>874</v>
      </c>
      <c r="C3" s="4" t="s">
        <v>134</v>
      </c>
      <c r="D3" s="4" t="s">
        <v>879</v>
      </c>
      <c r="E3" s="4" t="s">
        <v>880</v>
      </c>
      <c r="F3" s="4" t="s">
        <v>881</v>
      </c>
      <c r="G3" s="4" t="s">
        <v>882</v>
      </c>
      <c r="J3" s="4" t="s">
        <v>3153</v>
      </c>
    </row>
    <row r="4" spans="1:10">
      <c r="A4" s="4">
        <v>3</v>
      </c>
      <c r="B4" s="4" t="s">
        <v>874</v>
      </c>
      <c r="C4" s="4" t="s">
        <v>134</v>
      </c>
      <c r="D4" s="4" t="s">
        <v>883</v>
      </c>
      <c r="E4" s="4" t="s">
        <v>884</v>
      </c>
      <c r="F4" s="4" t="s">
        <v>885</v>
      </c>
      <c r="G4" s="4" t="s">
        <v>886</v>
      </c>
      <c r="J4" s="4" t="s">
        <v>3153</v>
      </c>
    </row>
    <row r="5" spans="1:10">
      <c r="A5" s="4">
        <v>4</v>
      </c>
      <c r="B5" s="4" t="s">
        <v>874</v>
      </c>
      <c r="C5" s="4" t="s">
        <v>134</v>
      </c>
      <c r="D5" s="4" t="s">
        <v>887</v>
      </c>
      <c r="E5" s="4" t="s">
        <v>888</v>
      </c>
      <c r="F5" s="4" t="s">
        <v>889</v>
      </c>
      <c r="G5" s="4" t="s">
        <v>890</v>
      </c>
      <c r="J5" s="4" t="s">
        <v>3153</v>
      </c>
    </row>
    <row r="6" spans="1:10">
      <c r="A6" s="4">
        <v>5</v>
      </c>
      <c r="B6" s="4" t="s">
        <v>874</v>
      </c>
      <c r="C6" s="4" t="s">
        <v>134</v>
      </c>
      <c r="D6" s="4" t="s">
        <v>891</v>
      </c>
      <c r="E6" s="4" t="s">
        <v>892</v>
      </c>
      <c r="F6" s="4" t="s">
        <v>893</v>
      </c>
      <c r="G6" s="4" t="s">
        <v>894</v>
      </c>
      <c r="H6" s="4" t="s">
        <v>895</v>
      </c>
      <c r="J6" s="4" t="s">
        <v>3153</v>
      </c>
    </row>
    <row r="7" spans="1:10">
      <c r="A7" s="4">
        <v>6</v>
      </c>
      <c r="B7" s="4" t="s">
        <v>874</v>
      </c>
      <c r="C7" s="4" t="s">
        <v>134</v>
      </c>
      <c r="D7" s="4" t="s">
        <v>896</v>
      </c>
      <c r="E7" s="4" t="s">
        <v>897</v>
      </c>
      <c r="F7" s="4" t="s">
        <v>898</v>
      </c>
      <c r="G7" s="4" t="s">
        <v>899</v>
      </c>
      <c r="J7" s="4" t="s">
        <v>3153</v>
      </c>
    </row>
    <row r="8" spans="1:10">
      <c r="A8" s="4">
        <v>7</v>
      </c>
      <c r="B8" s="4" t="s">
        <v>874</v>
      </c>
      <c r="C8" s="4" t="s">
        <v>134</v>
      </c>
      <c r="D8" s="4" t="s">
        <v>900</v>
      </c>
      <c r="E8" s="4" t="s">
        <v>901</v>
      </c>
      <c r="F8" s="4" t="s">
        <v>902</v>
      </c>
      <c r="G8" s="4" t="s">
        <v>894</v>
      </c>
      <c r="H8" s="4" t="s">
        <v>903</v>
      </c>
      <c r="J8" s="4" t="s">
        <v>3153</v>
      </c>
    </row>
    <row r="9" spans="1:10">
      <c r="A9" s="4">
        <v>8</v>
      </c>
      <c r="B9" s="4" t="s">
        <v>874</v>
      </c>
      <c r="C9" s="4" t="s">
        <v>134</v>
      </c>
      <c r="D9" s="4" t="s">
        <v>904</v>
      </c>
      <c r="E9" s="4" t="s">
        <v>905</v>
      </c>
      <c r="F9" s="4" t="s">
        <v>906</v>
      </c>
      <c r="G9" s="4" t="s">
        <v>907</v>
      </c>
      <c r="H9" s="4" t="s">
        <v>908</v>
      </c>
      <c r="J9" s="4" t="s">
        <v>3153</v>
      </c>
    </row>
    <row r="10" spans="1:10">
      <c r="A10" s="4">
        <v>9</v>
      </c>
      <c r="B10" s="4" t="s">
        <v>874</v>
      </c>
      <c r="C10" s="4" t="s">
        <v>134</v>
      </c>
      <c r="D10" s="4" t="s">
        <v>909</v>
      </c>
      <c r="E10" s="4" t="s">
        <v>910</v>
      </c>
      <c r="F10" s="4" t="s">
        <v>911</v>
      </c>
      <c r="G10" s="4" t="s">
        <v>912</v>
      </c>
      <c r="H10" s="4" t="s">
        <v>913</v>
      </c>
      <c r="J10" s="4" t="s">
        <v>3153</v>
      </c>
    </row>
    <row r="11" spans="1:10">
      <c r="A11" s="4">
        <v>10</v>
      </c>
      <c r="B11" s="4" t="s">
        <v>874</v>
      </c>
      <c r="C11" s="4" t="s">
        <v>134</v>
      </c>
      <c r="D11" s="4" t="s">
        <v>914</v>
      </c>
      <c r="E11" s="4" t="s">
        <v>915</v>
      </c>
      <c r="F11" s="4" t="s">
        <v>916</v>
      </c>
      <c r="G11" s="4" t="s">
        <v>917</v>
      </c>
      <c r="H11" s="4" t="s">
        <v>918</v>
      </c>
      <c r="J11" s="4" t="s">
        <v>3153</v>
      </c>
    </row>
    <row r="12" spans="1:10">
      <c r="A12" s="4">
        <v>11</v>
      </c>
      <c r="B12" s="4" t="s">
        <v>874</v>
      </c>
      <c r="C12" s="4" t="s">
        <v>134</v>
      </c>
      <c r="D12" s="4" t="s">
        <v>919</v>
      </c>
      <c r="E12" s="4" t="s">
        <v>920</v>
      </c>
      <c r="F12" s="4" t="s">
        <v>921</v>
      </c>
      <c r="G12" s="4" t="s">
        <v>922</v>
      </c>
      <c r="H12" s="4" t="s">
        <v>923</v>
      </c>
      <c r="J12" s="4" t="s">
        <v>3153</v>
      </c>
    </row>
    <row r="13" spans="1:10">
      <c r="A13" s="4">
        <v>12</v>
      </c>
      <c r="B13" s="4" t="s">
        <v>874</v>
      </c>
      <c r="C13" s="4" t="s">
        <v>134</v>
      </c>
      <c r="D13" s="4" t="s">
        <v>924</v>
      </c>
      <c r="E13" s="4" t="s">
        <v>925</v>
      </c>
      <c r="F13" s="4" t="s">
        <v>926</v>
      </c>
      <c r="G13" s="4" t="s">
        <v>907</v>
      </c>
      <c r="H13" s="4" t="s">
        <v>927</v>
      </c>
      <c r="J13" s="4" t="s">
        <v>3153</v>
      </c>
    </row>
    <row r="14" spans="1:10">
      <c r="A14" s="4">
        <v>13</v>
      </c>
      <c r="B14" s="4" t="s">
        <v>874</v>
      </c>
      <c r="C14" s="4" t="s">
        <v>134</v>
      </c>
      <c r="D14" s="4" t="s">
        <v>928</v>
      </c>
      <c r="E14" s="4" t="s">
        <v>929</v>
      </c>
      <c r="F14" s="4" t="s">
        <v>930</v>
      </c>
      <c r="G14" s="4" t="s">
        <v>907</v>
      </c>
      <c r="H14" s="4" t="s">
        <v>931</v>
      </c>
      <c r="J14" s="4" t="s">
        <v>3153</v>
      </c>
    </row>
    <row r="15" spans="1:10">
      <c r="A15" s="4">
        <v>14</v>
      </c>
      <c r="B15" s="4" t="s">
        <v>874</v>
      </c>
      <c r="C15" s="4" t="s">
        <v>134</v>
      </c>
      <c r="D15" s="4" t="s">
        <v>932</v>
      </c>
      <c r="E15" s="4" t="s">
        <v>933</v>
      </c>
      <c r="F15" s="4" t="s">
        <v>934</v>
      </c>
      <c r="G15" s="4" t="s">
        <v>935</v>
      </c>
      <c r="H15" s="4" t="s">
        <v>936</v>
      </c>
      <c r="J15" s="4" t="s">
        <v>3153</v>
      </c>
    </row>
    <row r="16" spans="1:10">
      <c r="A16" s="4">
        <v>15</v>
      </c>
      <c r="B16" s="4" t="s">
        <v>874</v>
      </c>
      <c r="C16" s="4" t="s">
        <v>134</v>
      </c>
      <c r="D16" s="4" t="s">
        <v>937</v>
      </c>
      <c r="E16" s="4" t="s">
        <v>933</v>
      </c>
      <c r="F16" s="4" t="s">
        <v>938</v>
      </c>
      <c r="G16" s="4" t="s">
        <v>907</v>
      </c>
      <c r="H16" s="4" t="s">
        <v>939</v>
      </c>
      <c r="J16" s="4" t="s">
        <v>3153</v>
      </c>
    </row>
    <row r="17" spans="1:10">
      <c r="A17" s="4">
        <v>16</v>
      </c>
      <c r="B17" s="4" t="s">
        <v>874</v>
      </c>
      <c r="C17" s="4" t="s">
        <v>134</v>
      </c>
      <c r="D17" s="4" t="s">
        <v>940</v>
      </c>
      <c r="E17" s="4" t="s">
        <v>941</v>
      </c>
      <c r="F17" s="4" t="s">
        <v>942</v>
      </c>
      <c r="G17" s="4" t="s">
        <v>943</v>
      </c>
      <c r="J17" s="4" t="s">
        <v>3153</v>
      </c>
    </row>
    <row r="18" spans="1:10">
      <c r="A18" s="4">
        <v>17</v>
      </c>
      <c r="B18" s="4" t="s">
        <v>874</v>
      </c>
      <c r="C18" s="4" t="s">
        <v>134</v>
      </c>
      <c r="D18" s="4" t="s">
        <v>944</v>
      </c>
      <c r="E18" s="4" t="s">
        <v>945</v>
      </c>
      <c r="F18" s="4" t="s">
        <v>946</v>
      </c>
      <c r="G18" s="4" t="s">
        <v>947</v>
      </c>
      <c r="H18" s="4" t="s">
        <v>948</v>
      </c>
      <c r="J18" s="4" t="s">
        <v>3153</v>
      </c>
    </row>
    <row r="19" spans="1:10">
      <c r="A19" s="4">
        <v>18</v>
      </c>
      <c r="B19" s="4" t="s">
        <v>874</v>
      </c>
      <c r="C19" s="4" t="s">
        <v>134</v>
      </c>
      <c r="D19" s="4" t="s">
        <v>949</v>
      </c>
      <c r="E19" s="4" t="s">
        <v>950</v>
      </c>
      <c r="F19" s="4" t="s">
        <v>951</v>
      </c>
      <c r="G19" s="4" t="s">
        <v>952</v>
      </c>
      <c r="J19" s="4" t="s">
        <v>3153</v>
      </c>
    </row>
    <row r="20" spans="1:10">
      <c r="A20" s="4">
        <v>19</v>
      </c>
      <c r="B20" s="4" t="s">
        <v>874</v>
      </c>
      <c r="C20" s="4" t="s">
        <v>134</v>
      </c>
      <c r="D20" s="4" t="s">
        <v>953</v>
      </c>
      <c r="E20" s="4" t="s">
        <v>954</v>
      </c>
      <c r="F20" s="4" t="s">
        <v>955</v>
      </c>
      <c r="G20" s="4" t="s">
        <v>956</v>
      </c>
      <c r="J20" s="4" t="s">
        <v>3153</v>
      </c>
    </row>
    <row r="21" spans="1:10">
      <c r="A21" s="4">
        <v>20</v>
      </c>
      <c r="B21" s="4" t="s">
        <v>874</v>
      </c>
      <c r="C21" s="4" t="s">
        <v>134</v>
      </c>
      <c r="D21" s="4" t="s">
        <v>957</v>
      </c>
      <c r="E21" s="4" t="s">
        <v>958</v>
      </c>
      <c r="F21" s="4" t="s">
        <v>877</v>
      </c>
      <c r="G21" s="4" t="s">
        <v>956</v>
      </c>
      <c r="H21" s="4" t="s">
        <v>959</v>
      </c>
      <c r="J21" s="4" t="s">
        <v>3153</v>
      </c>
    </row>
    <row r="22" spans="1:10">
      <c r="A22" s="4">
        <v>21</v>
      </c>
      <c r="B22" s="4" t="s">
        <v>874</v>
      </c>
      <c r="C22" s="4" t="s">
        <v>134</v>
      </c>
      <c r="D22" s="4" t="s">
        <v>960</v>
      </c>
      <c r="E22" s="4" t="s">
        <v>961</v>
      </c>
      <c r="F22" s="4" t="s">
        <v>962</v>
      </c>
      <c r="G22" s="4" t="s">
        <v>899</v>
      </c>
      <c r="J22" s="4" t="s">
        <v>3153</v>
      </c>
    </row>
    <row r="23" spans="1:10">
      <c r="A23" s="4">
        <v>22</v>
      </c>
      <c r="B23" s="4" t="s">
        <v>874</v>
      </c>
      <c r="C23" s="4" t="s">
        <v>134</v>
      </c>
      <c r="D23" s="4" t="s">
        <v>963</v>
      </c>
      <c r="E23" s="4" t="s">
        <v>964</v>
      </c>
      <c r="F23" s="4" t="s">
        <v>965</v>
      </c>
      <c r="G23" s="4" t="s">
        <v>966</v>
      </c>
      <c r="J23" s="4" t="s">
        <v>3153</v>
      </c>
    </row>
    <row r="24" spans="1:10">
      <c r="A24" s="4">
        <v>23</v>
      </c>
      <c r="B24" s="4" t="s">
        <v>874</v>
      </c>
      <c r="C24" s="4" t="s">
        <v>134</v>
      </c>
      <c r="D24" s="4" t="s">
        <v>967</v>
      </c>
      <c r="E24" s="4" t="s">
        <v>968</v>
      </c>
      <c r="F24" s="4" t="s">
        <v>969</v>
      </c>
      <c r="G24" s="4" t="s">
        <v>970</v>
      </c>
      <c r="H24" s="4" t="s">
        <v>971</v>
      </c>
      <c r="J24" s="4" t="s">
        <v>3153</v>
      </c>
    </row>
    <row r="25" spans="1:10">
      <c r="A25" s="4">
        <v>24</v>
      </c>
      <c r="B25" s="4" t="s">
        <v>874</v>
      </c>
      <c r="C25" s="4" t="s">
        <v>134</v>
      </c>
      <c r="D25" s="4" t="s">
        <v>972</v>
      </c>
      <c r="E25" s="4" t="s">
        <v>973</v>
      </c>
      <c r="F25" s="4" t="s">
        <v>974</v>
      </c>
      <c r="G25" s="4" t="s">
        <v>975</v>
      </c>
      <c r="H25" s="4" t="s">
        <v>976</v>
      </c>
      <c r="J25" s="4" t="s">
        <v>3153</v>
      </c>
    </row>
    <row r="26" spans="1:10">
      <c r="A26" s="4">
        <v>25</v>
      </c>
      <c r="B26" s="4" t="s">
        <v>874</v>
      </c>
      <c r="C26" s="4" t="s">
        <v>134</v>
      </c>
      <c r="D26" s="4" t="s">
        <v>977</v>
      </c>
      <c r="E26" s="4" t="s">
        <v>978</v>
      </c>
      <c r="F26" s="4" t="s">
        <v>979</v>
      </c>
      <c r="G26" s="4" t="s">
        <v>899</v>
      </c>
      <c r="H26" s="4" t="s">
        <v>980</v>
      </c>
      <c r="J26" s="4" t="s">
        <v>3153</v>
      </c>
    </row>
    <row r="27" spans="1:10">
      <c r="A27" s="4">
        <v>26</v>
      </c>
      <c r="B27" s="4" t="s">
        <v>874</v>
      </c>
      <c r="C27" s="4" t="s">
        <v>134</v>
      </c>
      <c r="D27" s="4" t="s">
        <v>981</v>
      </c>
      <c r="E27" s="4" t="s">
        <v>982</v>
      </c>
      <c r="F27" s="4" t="s">
        <v>983</v>
      </c>
      <c r="G27" s="4" t="s">
        <v>899</v>
      </c>
      <c r="H27" s="4" t="s">
        <v>984</v>
      </c>
      <c r="J27" s="4" t="s">
        <v>3153</v>
      </c>
    </row>
    <row r="28" spans="1:10">
      <c r="A28" s="4">
        <v>27</v>
      </c>
      <c r="B28" s="4" t="s">
        <v>874</v>
      </c>
      <c r="C28" s="4" t="s">
        <v>134</v>
      </c>
      <c r="D28" s="4" t="s">
        <v>985</v>
      </c>
      <c r="E28" s="4" t="s">
        <v>986</v>
      </c>
      <c r="F28" s="4" t="s">
        <v>987</v>
      </c>
      <c r="G28" s="4" t="s">
        <v>935</v>
      </c>
      <c r="H28" s="4" t="s">
        <v>988</v>
      </c>
      <c r="J28" s="4" t="s">
        <v>3153</v>
      </c>
    </row>
    <row r="29" spans="1:10">
      <c r="A29" s="4">
        <v>28</v>
      </c>
      <c r="B29" s="4" t="s">
        <v>874</v>
      </c>
      <c r="C29" s="4" t="s">
        <v>134</v>
      </c>
      <c r="D29" s="4" t="s">
        <v>989</v>
      </c>
      <c r="E29" s="4" t="s">
        <v>990</v>
      </c>
      <c r="F29" s="4" t="s">
        <v>991</v>
      </c>
      <c r="G29" s="4" t="s">
        <v>992</v>
      </c>
      <c r="J29" s="4" t="s">
        <v>3153</v>
      </c>
    </row>
    <row r="30" spans="1:10">
      <c r="A30" s="4">
        <v>29</v>
      </c>
      <c r="B30" s="4" t="s">
        <v>874</v>
      </c>
      <c r="C30" s="4" t="s">
        <v>134</v>
      </c>
      <c r="D30" s="4" t="s">
        <v>993</v>
      </c>
      <c r="E30" s="4" t="s">
        <v>994</v>
      </c>
      <c r="F30" s="4" t="s">
        <v>995</v>
      </c>
      <c r="G30" s="4" t="s">
        <v>996</v>
      </c>
      <c r="J30" s="4" t="s">
        <v>3153</v>
      </c>
    </row>
    <row r="31" spans="1:10">
      <c r="A31" s="4">
        <v>30</v>
      </c>
      <c r="B31" s="4" t="s">
        <v>874</v>
      </c>
      <c r="C31" s="4" t="s">
        <v>134</v>
      </c>
      <c r="D31" s="4" t="s">
        <v>997</v>
      </c>
      <c r="E31" s="4" t="s">
        <v>998</v>
      </c>
      <c r="F31" s="4" t="s">
        <v>999</v>
      </c>
      <c r="G31" s="4" t="s">
        <v>1000</v>
      </c>
      <c r="H31" s="4" t="s">
        <v>1001</v>
      </c>
      <c r="J31" s="4" t="s">
        <v>3153</v>
      </c>
    </row>
    <row r="32" spans="1:10">
      <c r="A32" s="4">
        <v>31</v>
      </c>
      <c r="B32" s="4" t="s">
        <v>874</v>
      </c>
      <c r="C32" s="4" t="s">
        <v>134</v>
      </c>
      <c r="D32" s="4" t="s">
        <v>1002</v>
      </c>
      <c r="E32" s="4" t="s">
        <v>1003</v>
      </c>
      <c r="F32" s="4" t="s">
        <v>1004</v>
      </c>
      <c r="G32" s="4" t="s">
        <v>886</v>
      </c>
      <c r="J32" s="4" t="s">
        <v>3153</v>
      </c>
    </row>
    <row r="33" spans="1:10">
      <c r="A33" s="4">
        <v>32</v>
      </c>
      <c r="B33" s="4" t="s">
        <v>874</v>
      </c>
      <c r="C33" s="4" t="s">
        <v>134</v>
      </c>
      <c r="D33" s="4" t="s">
        <v>1005</v>
      </c>
      <c r="E33" s="4" t="s">
        <v>1006</v>
      </c>
      <c r="F33" s="4" t="s">
        <v>1007</v>
      </c>
      <c r="G33" s="4" t="s">
        <v>935</v>
      </c>
      <c r="H33" s="4" t="s">
        <v>1008</v>
      </c>
      <c r="J33" s="4" t="s">
        <v>3153</v>
      </c>
    </row>
    <row r="34" spans="1:10">
      <c r="A34" s="4">
        <v>33</v>
      </c>
      <c r="B34" s="4" t="s">
        <v>874</v>
      </c>
      <c r="C34" s="4" t="s">
        <v>134</v>
      </c>
      <c r="D34" s="4" t="s">
        <v>1009</v>
      </c>
      <c r="E34" s="4" t="s">
        <v>1010</v>
      </c>
      <c r="F34" s="4" t="s">
        <v>1011</v>
      </c>
      <c r="G34" s="4" t="s">
        <v>1012</v>
      </c>
      <c r="H34" s="4" t="s">
        <v>1013</v>
      </c>
      <c r="J34" s="4" t="s">
        <v>3153</v>
      </c>
    </row>
    <row r="35" spans="1:10">
      <c r="A35" s="4">
        <v>34</v>
      </c>
      <c r="B35" s="4" t="s">
        <v>874</v>
      </c>
      <c r="C35" s="4" t="s">
        <v>134</v>
      </c>
      <c r="D35" s="4" t="s">
        <v>1014</v>
      </c>
      <c r="E35" s="4" t="s">
        <v>1015</v>
      </c>
      <c r="F35" s="4" t="s">
        <v>1016</v>
      </c>
      <c r="G35" s="4" t="s">
        <v>1017</v>
      </c>
      <c r="J35" s="4" t="s">
        <v>3153</v>
      </c>
    </row>
    <row r="36" spans="1:10">
      <c r="A36" s="4">
        <v>35</v>
      </c>
      <c r="B36" s="4" t="s">
        <v>874</v>
      </c>
      <c r="C36" s="4" t="s">
        <v>134</v>
      </c>
      <c r="D36" s="4" t="s">
        <v>1018</v>
      </c>
      <c r="E36" s="4" t="s">
        <v>1019</v>
      </c>
      <c r="F36" s="4" t="s">
        <v>1020</v>
      </c>
      <c r="G36" s="4" t="s">
        <v>907</v>
      </c>
      <c r="H36" s="4" t="s">
        <v>1021</v>
      </c>
      <c r="J36" s="4" t="s">
        <v>3153</v>
      </c>
    </row>
    <row r="37" spans="1:10">
      <c r="A37" s="4">
        <v>36</v>
      </c>
      <c r="B37" s="4" t="s">
        <v>874</v>
      </c>
      <c r="C37" s="4" t="s">
        <v>134</v>
      </c>
      <c r="D37" s="4" t="s">
        <v>1022</v>
      </c>
      <c r="E37" s="4" t="s">
        <v>1023</v>
      </c>
      <c r="F37" s="4" t="s">
        <v>1024</v>
      </c>
      <c r="G37" s="4" t="s">
        <v>894</v>
      </c>
      <c r="H37" s="4" t="s">
        <v>1025</v>
      </c>
      <c r="J37" s="4" t="s">
        <v>3153</v>
      </c>
    </row>
    <row r="38" spans="1:10">
      <c r="A38" s="4">
        <v>37</v>
      </c>
      <c r="B38" s="4" t="s">
        <v>874</v>
      </c>
      <c r="C38" s="4" t="s">
        <v>134</v>
      </c>
      <c r="D38" s="4" t="s">
        <v>1026</v>
      </c>
      <c r="E38" s="4" t="s">
        <v>1027</v>
      </c>
      <c r="F38" s="4" t="s">
        <v>1028</v>
      </c>
      <c r="G38" s="4" t="s">
        <v>1029</v>
      </c>
      <c r="H38" s="4" t="s">
        <v>1030</v>
      </c>
      <c r="J38" s="4" t="s">
        <v>3153</v>
      </c>
    </row>
    <row r="39" spans="1:10">
      <c r="A39" s="4">
        <v>38</v>
      </c>
      <c r="B39" s="4" t="s">
        <v>874</v>
      </c>
      <c r="C39" s="4" t="s">
        <v>134</v>
      </c>
      <c r="D39" s="4" t="s">
        <v>1031</v>
      </c>
      <c r="E39" s="4" t="s">
        <v>1032</v>
      </c>
      <c r="F39" s="4" t="s">
        <v>1033</v>
      </c>
      <c r="G39" s="4" t="s">
        <v>1012</v>
      </c>
      <c r="H39" s="4" t="s">
        <v>1034</v>
      </c>
      <c r="J39" s="4" t="s">
        <v>3153</v>
      </c>
    </row>
    <row r="40" spans="1:10">
      <c r="A40" s="4">
        <v>39</v>
      </c>
      <c r="B40" s="4" t="s">
        <v>874</v>
      </c>
      <c r="C40" s="4" t="s">
        <v>134</v>
      </c>
      <c r="D40" s="4" t="s">
        <v>1035</v>
      </c>
      <c r="E40" s="4" t="s">
        <v>1036</v>
      </c>
      <c r="F40" s="4" t="s">
        <v>1037</v>
      </c>
      <c r="G40" s="4" t="s">
        <v>886</v>
      </c>
      <c r="J40" s="4" t="s">
        <v>3153</v>
      </c>
    </row>
    <row r="41" spans="1:10">
      <c r="A41" s="4">
        <v>40</v>
      </c>
      <c r="B41" s="4" t="s">
        <v>874</v>
      </c>
      <c r="C41" s="4" t="s">
        <v>134</v>
      </c>
      <c r="D41" s="4" t="s">
        <v>1038</v>
      </c>
      <c r="E41" s="4" t="s">
        <v>1039</v>
      </c>
      <c r="F41" s="4" t="s">
        <v>1040</v>
      </c>
      <c r="G41" s="4" t="s">
        <v>917</v>
      </c>
      <c r="H41" s="4" t="s">
        <v>1041</v>
      </c>
      <c r="J41" s="4" t="s">
        <v>3153</v>
      </c>
    </row>
    <row r="42" spans="1:10">
      <c r="A42" s="4">
        <v>41</v>
      </c>
      <c r="B42" s="4" t="s">
        <v>874</v>
      </c>
      <c r="C42" s="4" t="s">
        <v>134</v>
      </c>
      <c r="D42" s="4" t="s">
        <v>1042</v>
      </c>
      <c r="E42" s="4" t="s">
        <v>1043</v>
      </c>
      <c r="F42" s="4" t="s">
        <v>1044</v>
      </c>
      <c r="G42" s="4" t="s">
        <v>1045</v>
      </c>
      <c r="H42" s="4" t="s">
        <v>1046</v>
      </c>
      <c r="J42" s="4" t="s">
        <v>3153</v>
      </c>
    </row>
    <row r="43" spans="1:10">
      <c r="A43" s="4">
        <v>42</v>
      </c>
      <c r="B43" s="4" t="s">
        <v>874</v>
      </c>
      <c r="C43" s="4" t="s">
        <v>134</v>
      </c>
      <c r="D43" s="4" t="s">
        <v>1047</v>
      </c>
      <c r="E43" s="4" t="s">
        <v>1048</v>
      </c>
      <c r="F43" s="4" t="s">
        <v>1049</v>
      </c>
      <c r="G43" s="4" t="s">
        <v>1050</v>
      </c>
      <c r="H43" s="4" t="s">
        <v>1051</v>
      </c>
      <c r="J43" s="4" t="s">
        <v>3153</v>
      </c>
    </row>
    <row r="44" spans="1:10">
      <c r="A44" s="4">
        <v>43</v>
      </c>
      <c r="B44" s="4" t="s">
        <v>874</v>
      </c>
      <c r="C44" s="4" t="s">
        <v>134</v>
      </c>
      <c r="D44" s="4" t="s">
        <v>1052</v>
      </c>
      <c r="E44" s="4" t="s">
        <v>1053</v>
      </c>
      <c r="F44" s="4" t="s">
        <v>1054</v>
      </c>
      <c r="G44" s="4" t="s">
        <v>1055</v>
      </c>
      <c r="J44" s="4" t="s">
        <v>3153</v>
      </c>
    </row>
    <row r="45" spans="1:10">
      <c r="A45" s="4">
        <v>44</v>
      </c>
      <c r="B45" s="4" t="s">
        <v>874</v>
      </c>
      <c r="C45" s="4" t="s">
        <v>134</v>
      </c>
      <c r="D45" s="4" t="s">
        <v>1056</v>
      </c>
      <c r="E45" s="4" t="s">
        <v>1057</v>
      </c>
      <c r="F45" s="4" t="s">
        <v>1058</v>
      </c>
      <c r="G45" s="4" t="s">
        <v>1012</v>
      </c>
      <c r="H45" s="4" t="s">
        <v>1059</v>
      </c>
      <c r="J45" s="4" t="s">
        <v>3153</v>
      </c>
    </row>
    <row r="46" spans="1:10">
      <c r="A46" s="4">
        <v>45</v>
      </c>
      <c r="B46" s="4" t="s">
        <v>874</v>
      </c>
      <c r="C46" s="4" t="s">
        <v>134</v>
      </c>
      <c r="D46" s="4" t="s">
        <v>1060</v>
      </c>
      <c r="E46" s="4" t="s">
        <v>1061</v>
      </c>
      <c r="F46" s="4" t="s">
        <v>1062</v>
      </c>
      <c r="G46" s="4" t="s">
        <v>1063</v>
      </c>
      <c r="H46" s="4" t="s">
        <v>1064</v>
      </c>
      <c r="J46" s="4" t="s">
        <v>3153</v>
      </c>
    </row>
    <row r="47" spans="1:10">
      <c r="A47" s="4">
        <v>46</v>
      </c>
      <c r="B47" s="4" t="s">
        <v>874</v>
      </c>
      <c r="C47" s="4" t="s">
        <v>134</v>
      </c>
      <c r="D47" s="4" t="s">
        <v>1065</v>
      </c>
      <c r="E47" s="4" t="s">
        <v>1066</v>
      </c>
      <c r="F47" s="4" t="s">
        <v>1067</v>
      </c>
      <c r="G47" s="4" t="s">
        <v>1068</v>
      </c>
      <c r="J47" s="4" t="s">
        <v>3153</v>
      </c>
    </row>
    <row r="48" spans="1:10">
      <c r="A48" s="4">
        <v>47</v>
      </c>
      <c r="B48" s="4" t="s">
        <v>874</v>
      </c>
      <c r="C48" s="4" t="s">
        <v>134</v>
      </c>
      <c r="D48" s="4" t="s">
        <v>1069</v>
      </c>
      <c r="E48" s="4" t="s">
        <v>1070</v>
      </c>
      <c r="F48" s="4" t="s">
        <v>1071</v>
      </c>
      <c r="G48" s="4" t="s">
        <v>882</v>
      </c>
      <c r="H48" s="4" t="s">
        <v>1072</v>
      </c>
      <c r="J48" s="4" t="s">
        <v>3153</v>
      </c>
    </row>
    <row r="49" spans="1:10">
      <c r="A49" s="4">
        <v>48</v>
      </c>
      <c r="B49" s="4" t="s">
        <v>874</v>
      </c>
      <c r="C49" s="4" t="s">
        <v>134</v>
      </c>
      <c r="D49" s="4" t="s">
        <v>1073</v>
      </c>
      <c r="E49" s="4" t="s">
        <v>1074</v>
      </c>
      <c r="F49" s="4" t="s">
        <v>1075</v>
      </c>
      <c r="G49" s="4" t="s">
        <v>1076</v>
      </c>
      <c r="J49" s="4" t="s">
        <v>3153</v>
      </c>
    </row>
    <row r="50" spans="1:10">
      <c r="A50" s="4">
        <v>49</v>
      </c>
      <c r="B50" s="4" t="s">
        <v>874</v>
      </c>
      <c r="C50" s="4" t="s">
        <v>134</v>
      </c>
      <c r="D50" s="4" t="s">
        <v>1077</v>
      </c>
      <c r="E50" s="4" t="s">
        <v>1078</v>
      </c>
      <c r="F50" s="4" t="s">
        <v>1079</v>
      </c>
      <c r="G50" s="4" t="s">
        <v>1080</v>
      </c>
      <c r="H50" s="4" t="s">
        <v>1081</v>
      </c>
      <c r="J50" s="4" t="s">
        <v>3153</v>
      </c>
    </row>
    <row r="51" spans="1:10">
      <c r="A51" s="4">
        <v>50</v>
      </c>
      <c r="B51" s="4" t="s">
        <v>874</v>
      </c>
      <c r="C51" s="4" t="s">
        <v>134</v>
      </c>
      <c r="D51" s="4" t="s">
        <v>1082</v>
      </c>
      <c r="E51" s="4" t="s">
        <v>1083</v>
      </c>
      <c r="F51" s="4" t="s">
        <v>1084</v>
      </c>
      <c r="G51" s="4" t="s">
        <v>1045</v>
      </c>
      <c r="H51" s="4" t="s">
        <v>1085</v>
      </c>
      <c r="J51" s="4" t="s">
        <v>3153</v>
      </c>
    </row>
    <row r="52" spans="1:10">
      <c r="A52" s="4">
        <v>51</v>
      </c>
      <c r="B52" s="4" t="s">
        <v>874</v>
      </c>
      <c r="C52" s="4" t="s">
        <v>134</v>
      </c>
      <c r="D52" s="4" t="s">
        <v>1086</v>
      </c>
      <c r="E52" s="4" t="s">
        <v>1087</v>
      </c>
      <c r="F52" s="4" t="s">
        <v>1088</v>
      </c>
      <c r="G52" s="4" t="s">
        <v>917</v>
      </c>
      <c r="H52" s="4" t="s">
        <v>1089</v>
      </c>
      <c r="J52" s="4" t="s">
        <v>3153</v>
      </c>
    </row>
    <row r="53" spans="1:10">
      <c r="A53" s="4">
        <v>52</v>
      </c>
      <c r="B53" s="4" t="s">
        <v>874</v>
      </c>
      <c r="C53" s="4" t="s">
        <v>134</v>
      </c>
      <c r="D53" s="4" t="s">
        <v>1090</v>
      </c>
      <c r="E53" s="4" t="s">
        <v>1091</v>
      </c>
      <c r="F53" s="4" t="s">
        <v>1092</v>
      </c>
      <c r="G53" s="4" t="s">
        <v>970</v>
      </c>
      <c r="H53" s="4" t="s">
        <v>1093</v>
      </c>
      <c r="J53" s="4" t="s">
        <v>3153</v>
      </c>
    </row>
    <row r="54" spans="1:10">
      <c r="A54" s="4">
        <v>53</v>
      </c>
      <c r="B54" s="4" t="s">
        <v>874</v>
      </c>
      <c r="C54" s="4" t="s">
        <v>134</v>
      </c>
      <c r="D54" s="4" t="s">
        <v>1094</v>
      </c>
      <c r="E54" s="4" t="s">
        <v>1095</v>
      </c>
      <c r="F54" s="4" t="s">
        <v>1096</v>
      </c>
      <c r="G54" s="4" t="s">
        <v>1097</v>
      </c>
      <c r="H54" s="4" t="s">
        <v>1098</v>
      </c>
      <c r="J54" s="4" t="s">
        <v>3153</v>
      </c>
    </row>
    <row r="55" spans="1:10">
      <c r="A55" s="4">
        <v>54</v>
      </c>
      <c r="B55" s="4" t="s">
        <v>874</v>
      </c>
      <c r="C55" s="4" t="s">
        <v>134</v>
      </c>
      <c r="D55" s="4" t="s">
        <v>1099</v>
      </c>
      <c r="E55" s="4" t="s">
        <v>1100</v>
      </c>
      <c r="F55" s="4" t="s">
        <v>1101</v>
      </c>
      <c r="G55" s="4" t="s">
        <v>907</v>
      </c>
      <c r="H55" s="4" t="s">
        <v>1102</v>
      </c>
      <c r="J55" s="4" t="s">
        <v>3153</v>
      </c>
    </row>
    <row r="56" spans="1:10">
      <c r="A56" s="4">
        <v>55</v>
      </c>
      <c r="B56" s="4" t="s">
        <v>874</v>
      </c>
      <c r="C56" s="4" t="s">
        <v>134</v>
      </c>
      <c r="D56" s="4" t="s">
        <v>1103</v>
      </c>
      <c r="E56" s="4" t="s">
        <v>1104</v>
      </c>
      <c r="F56" s="4" t="s">
        <v>1105</v>
      </c>
      <c r="G56" s="4" t="s">
        <v>878</v>
      </c>
      <c r="H56" s="4" t="s">
        <v>1106</v>
      </c>
      <c r="J56" s="4" t="s">
        <v>3153</v>
      </c>
    </row>
    <row r="57" spans="1:10">
      <c r="A57" s="4">
        <v>56</v>
      </c>
      <c r="B57" s="4" t="s">
        <v>874</v>
      </c>
      <c r="C57" s="4" t="s">
        <v>134</v>
      </c>
      <c r="D57" s="4" t="s">
        <v>1107</v>
      </c>
      <c r="E57" s="4" t="s">
        <v>1108</v>
      </c>
      <c r="F57" s="4" t="s">
        <v>1109</v>
      </c>
      <c r="G57" s="4" t="s">
        <v>1110</v>
      </c>
      <c r="H57" s="4" t="s">
        <v>1111</v>
      </c>
      <c r="J57" s="4" t="s">
        <v>3153</v>
      </c>
    </row>
    <row r="58" spans="1:10">
      <c r="A58" s="4">
        <v>57</v>
      </c>
      <c r="B58" s="4" t="s">
        <v>874</v>
      </c>
      <c r="C58" s="4" t="s">
        <v>134</v>
      </c>
      <c r="D58" s="4" t="s">
        <v>1112</v>
      </c>
      <c r="E58" s="4" t="s">
        <v>1113</v>
      </c>
      <c r="F58" s="4" t="s">
        <v>1114</v>
      </c>
      <c r="G58" s="4" t="s">
        <v>1115</v>
      </c>
      <c r="H58" s="4" t="s">
        <v>1116</v>
      </c>
      <c r="J58" s="4" t="s">
        <v>3153</v>
      </c>
    </row>
    <row r="59" spans="1:10">
      <c r="A59" s="4">
        <v>58</v>
      </c>
      <c r="B59" s="4" t="s">
        <v>874</v>
      </c>
      <c r="C59" s="4" t="s">
        <v>134</v>
      </c>
      <c r="D59" s="4" t="s">
        <v>1117</v>
      </c>
      <c r="E59" s="4" t="s">
        <v>1118</v>
      </c>
      <c r="F59" s="4" t="s">
        <v>1119</v>
      </c>
      <c r="G59" s="4" t="s">
        <v>966</v>
      </c>
      <c r="H59" s="4" t="s">
        <v>1120</v>
      </c>
      <c r="J59" s="4" t="s">
        <v>3153</v>
      </c>
    </row>
    <row r="60" spans="1:10">
      <c r="A60" s="4">
        <v>59</v>
      </c>
      <c r="B60" s="4" t="s">
        <v>874</v>
      </c>
      <c r="C60" s="4" t="s">
        <v>134</v>
      </c>
      <c r="D60" s="4" t="s">
        <v>1121</v>
      </c>
      <c r="E60" s="4" t="s">
        <v>1122</v>
      </c>
      <c r="F60" s="4" t="s">
        <v>1123</v>
      </c>
      <c r="G60" s="4" t="s">
        <v>1124</v>
      </c>
      <c r="H60" s="4" t="s">
        <v>1125</v>
      </c>
      <c r="J60" s="4" t="s">
        <v>3153</v>
      </c>
    </row>
    <row r="61" spans="1:10">
      <c r="A61" s="4">
        <v>60</v>
      </c>
      <c r="B61" s="4" t="s">
        <v>874</v>
      </c>
      <c r="C61" s="4" t="s">
        <v>134</v>
      </c>
      <c r="D61" s="4" t="s">
        <v>1126</v>
      </c>
      <c r="E61" s="4" t="s">
        <v>1127</v>
      </c>
      <c r="F61" s="4" t="s">
        <v>1128</v>
      </c>
      <c r="G61" s="4" t="s">
        <v>899</v>
      </c>
      <c r="H61" s="4" t="s">
        <v>1129</v>
      </c>
      <c r="J61" s="4" t="s">
        <v>3153</v>
      </c>
    </row>
    <row r="62" spans="1:10">
      <c r="A62" s="4">
        <v>61</v>
      </c>
      <c r="B62" s="4" t="s">
        <v>874</v>
      </c>
      <c r="C62" s="4" t="s">
        <v>134</v>
      </c>
      <c r="D62" s="4" t="s">
        <v>1130</v>
      </c>
      <c r="E62" s="4" t="s">
        <v>1131</v>
      </c>
      <c r="F62" s="4" t="s">
        <v>1132</v>
      </c>
      <c r="G62" s="4" t="s">
        <v>899</v>
      </c>
      <c r="H62" s="4" t="s">
        <v>1133</v>
      </c>
      <c r="J62" s="4" t="s">
        <v>3153</v>
      </c>
    </row>
    <row r="63" spans="1:10">
      <c r="A63" s="4">
        <v>62</v>
      </c>
      <c r="B63" s="4" t="s">
        <v>874</v>
      </c>
      <c r="C63" s="4" t="s">
        <v>134</v>
      </c>
      <c r="D63" s="4" t="s">
        <v>1134</v>
      </c>
      <c r="E63" s="4" t="s">
        <v>1135</v>
      </c>
      <c r="F63" s="4" t="s">
        <v>1136</v>
      </c>
      <c r="G63" s="4" t="s">
        <v>899</v>
      </c>
      <c r="H63" s="4" t="s">
        <v>1137</v>
      </c>
      <c r="J63" s="4" t="s">
        <v>3153</v>
      </c>
    </row>
    <row r="64" spans="1:10">
      <c r="A64" s="4">
        <v>63</v>
      </c>
      <c r="B64" s="4" t="s">
        <v>874</v>
      </c>
      <c r="C64" s="4" t="s">
        <v>134</v>
      </c>
      <c r="D64" s="4" t="s">
        <v>1138</v>
      </c>
      <c r="E64" s="4" t="s">
        <v>1139</v>
      </c>
      <c r="F64" s="4" t="s">
        <v>1140</v>
      </c>
      <c r="G64" s="4" t="s">
        <v>1141</v>
      </c>
      <c r="H64" s="4" t="s">
        <v>1142</v>
      </c>
      <c r="J64" s="4" t="s">
        <v>3153</v>
      </c>
    </row>
    <row r="65" spans="1:10">
      <c r="A65" s="4">
        <v>64</v>
      </c>
      <c r="B65" s="4" t="s">
        <v>874</v>
      </c>
      <c r="C65" s="4" t="s">
        <v>134</v>
      </c>
      <c r="D65" s="4" t="s">
        <v>1143</v>
      </c>
      <c r="E65" s="4" t="s">
        <v>1144</v>
      </c>
      <c r="F65" s="4" t="s">
        <v>1145</v>
      </c>
      <c r="G65" s="4" t="s">
        <v>1141</v>
      </c>
      <c r="H65" s="4" t="s">
        <v>1146</v>
      </c>
      <c r="J65" s="4" t="s">
        <v>3153</v>
      </c>
    </row>
    <row r="66" spans="1:10">
      <c r="A66" s="4">
        <v>65</v>
      </c>
      <c r="B66" s="4" t="s">
        <v>874</v>
      </c>
      <c r="C66" s="4" t="s">
        <v>134</v>
      </c>
      <c r="D66" s="4" t="s">
        <v>1147</v>
      </c>
      <c r="E66" s="4" t="s">
        <v>1148</v>
      </c>
      <c r="F66" s="4" t="s">
        <v>1149</v>
      </c>
      <c r="G66" s="4" t="s">
        <v>1150</v>
      </c>
      <c r="H66" s="4" t="s">
        <v>1151</v>
      </c>
      <c r="J66" s="4" t="s">
        <v>3153</v>
      </c>
    </row>
    <row r="67" spans="1:10">
      <c r="A67" s="4">
        <v>66</v>
      </c>
      <c r="B67" s="4" t="s">
        <v>874</v>
      </c>
      <c r="C67" s="4" t="s">
        <v>134</v>
      </c>
      <c r="D67" s="4" t="s">
        <v>1152</v>
      </c>
      <c r="E67" s="4" t="s">
        <v>1153</v>
      </c>
      <c r="F67" s="4" t="s">
        <v>1154</v>
      </c>
      <c r="G67" s="4" t="s">
        <v>1155</v>
      </c>
      <c r="H67" s="4" t="s">
        <v>1156</v>
      </c>
      <c r="J67" s="4" t="s">
        <v>3153</v>
      </c>
    </row>
    <row r="68" spans="1:10">
      <c r="A68" s="4">
        <v>67</v>
      </c>
      <c r="B68" s="4" t="s">
        <v>874</v>
      </c>
      <c r="C68" s="4" t="s">
        <v>134</v>
      </c>
      <c r="D68" s="4" t="s">
        <v>1157</v>
      </c>
      <c r="E68" s="4" t="s">
        <v>1158</v>
      </c>
      <c r="F68" s="4" t="s">
        <v>1159</v>
      </c>
      <c r="G68" s="4" t="s">
        <v>970</v>
      </c>
      <c r="H68" s="4" t="s">
        <v>1160</v>
      </c>
      <c r="J68" s="4" t="s">
        <v>3153</v>
      </c>
    </row>
    <row r="69" spans="1:10">
      <c r="A69" s="4">
        <v>68</v>
      </c>
      <c r="B69" s="4" t="s">
        <v>874</v>
      </c>
      <c r="C69" s="4" t="s">
        <v>134</v>
      </c>
      <c r="D69" s="4" t="s">
        <v>1161</v>
      </c>
      <c r="E69" s="4" t="s">
        <v>1162</v>
      </c>
      <c r="F69" s="4" t="s">
        <v>1163</v>
      </c>
      <c r="G69" s="4" t="s">
        <v>899</v>
      </c>
      <c r="H69" s="4" t="s">
        <v>1164</v>
      </c>
      <c r="J69" s="4" t="s">
        <v>3153</v>
      </c>
    </row>
    <row r="70" spans="1:10">
      <c r="A70" s="4">
        <v>69</v>
      </c>
      <c r="B70" s="4" t="s">
        <v>874</v>
      </c>
      <c r="C70" s="4" t="s">
        <v>134</v>
      </c>
      <c r="D70" s="4" t="s">
        <v>1165</v>
      </c>
      <c r="E70" s="4" t="s">
        <v>1166</v>
      </c>
      <c r="F70" s="4" t="s">
        <v>1167</v>
      </c>
      <c r="G70" s="4" t="s">
        <v>970</v>
      </c>
      <c r="H70" s="4" t="s">
        <v>1168</v>
      </c>
      <c r="J70" s="4" t="s">
        <v>3153</v>
      </c>
    </row>
    <row r="71" spans="1:10">
      <c r="A71" s="4">
        <v>70</v>
      </c>
      <c r="B71" s="4" t="s">
        <v>874</v>
      </c>
      <c r="C71" s="4" t="s">
        <v>134</v>
      </c>
      <c r="D71" s="4" t="s">
        <v>1169</v>
      </c>
      <c r="E71" s="4" t="s">
        <v>1170</v>
      </c>
      <c r="F71" s="4" t="s">
        <v>1171</v>
      </c>
      <c r="G71" s="4" t="s">
        <v>899</v>
      </c>
      <c r="H71" s="4" t="s">
        <v>1172</v>
      </c>
      <c r="J71" s="4" t="s">
        <v>3153</v>
      </c>
    </row>
    <row r="72" spans="1:10">
      <c r="A72" s="4">
        <v>71</v>
      </c>
      <c r="B72" s="4" t="s">
        <v>874</v>
      </c>
      <c r="C72" s="4" t="s">
        <v>134</v>
      </c>
      <c r="D72" s="4" t="s">
        <v>1173</v>
      </c>
      <c r="E72" s="4" t="s">
        <v>1174</v>
      </c>
      <c r="F72" s="4" t="s">
        <v>1175</v>
      </c>
      <c r="G72" s="4" t="s">
        <v>1176</v>
      </c>
      <c r="J72" s="4" t="s">
        <v>3153</v>
      </c>
    </row>
    <row r="73" spans="1:10">
      <c r="A73" s="4">
        <v>72</v>
      </c>
      <c r="B73" s="4" t="s">
        <v>874</v>
      </c>
      <c r="C73" s="4" t="s">
        <v>134</v>
      </c>
      <c r="D73" s="4" t="s">
        <v>1177</v>
      </c>
      <c r="E73" s="4" t="s">
        <v>1178</v>
      </c>
      <c r="F73" s="4" t="s">
        <v>1179</v>
      </c>
      <c r="G73" s="4" t="s">
        <v>1110</v>
      </c>
      <c r="H73" s="4" t="s">
        <v>1180</v>
      </c>
      <c r="J73" s="4" t="s">
        <v>3153</v>
      </c>
    </row>
    <row r="74" spans="1:10">
      <c r="A74" s="4">
        <v>73</v>
      </c>
      <c r="B74" s="4" t="s">
        <v>874</v>
      </c>
      <c r="C74" s="4" t="s">
        <v>134</v>
      </c>
      <c r="D74" s="4" t="s">
        <v>1181</v>
      </c>
      <c r="E74" s="4" t="s">
        <v>1182</v>
      </c>
      <c r="F74" s="4" t="s">
        <v>1183</v>
      </c>
      <c r="G74" s="4" t="s">
        <v>899</v>
      </c>
      <c r="H74" s="4" t="s">
        <v>1184</v>
      </c>
      <c r="J74" s="4" t="s">
        <v>3153</v>
      </c>
    </row>
    <row r="75" spans="1:10">
      <c r="A75" s="4">
        <v>74</v>
      </c>
      <c r="B75" s="4" t="s">
        <v>874</v>
      </c>
      <c r="C75" s="4" t="s">
        <v>134</v>
      </c>
      <c r="D75" s="4" t="s">
        <v>1185</v>
      </c>
      <c r="E75" s="4" t="s">
        <v>1186</v>
      </c>
      <c r="F75" s="4" t="s">
        <v>1187</v>
      </c>
      <c r="G75" s="4" t="s">
        <v>1188</v>
      </c>
      <c r="H75" s="4" t="s">
        <v>1189</v>
      </c>
      <c r="J75" s="4" t="s">
        <v>3153</v>
      </c>
    </row>
    <row r="76" spans="1:10">
      <c r="A76" s="4">
        <v>75</v>
      </c>
      <c r="B76" s="4" t="s">
        <v>874</v>
      </c>
      <c r="C76" s="4" t="s">
        <v>134</v>
      </c>
      <c r="D76" s="4" t="s">
        <v>1190</v>
      </c>
      <c r="E76" s="4" t="s">
        <v>1191</v>
      </c>
      <c r="F76" s="4" t="s">
        <v>1192</v>
      </c>
      <c r="G76" s="4" t="s">
        <v>1150</v>
      </c>
      <c r="H76" s="4" t="s">
        <v>1193</v>
      </c>
      <c r="J76" s="4" t="s">
        <v>3153</v>
      </c>
    </row>
    <row r="77" spans="1:10">
      <c r="A77" s="4">
        <v>76</v>
      </c>
      <c r="B77" s="4" t="s">
        <v>874</v>
      </c>
      <c r="C77" s="4" t="s">
        <v>134</v>
      </c>
      <c r="D77" s="4" t="s">
        <v>1194</v>
      </c>
      <c r="E77" s="4" t="s">
        <v>1195</v>
      </c>
      <c r="F77" s="4" t="s">
        <v>1196</v>
      </c>
      <c r="G77" s="4" t="s">
        <v>907</v>
      </c>
      <c r="H77" s="4" t="s">
        <v>1197</v>
      </c>
      <c r="J77" s="4" t="s">
        <v>3153</v>
      </c>
    </row>
    <row r="78" spans="1:10">
      <c r="A78" s="4">
        <v>77</v>
      </c>
      <c r="B78" s="4" t="s">
        <v>874</v>
      </c>
      <c r="C78" s="4" t="s">
        <v>134</v>
      </c>
      <c r="D78" s="4" t="s">
        <v>1198</v>
      </c>
      <c r="E78" s="4" t="s">
        <v>1199</v>
      </c>
      <c r="F78" s="4" t="s">
        <v>1200</v>
      </c>
      <c r="G78" s="4" t="s">
        <v>1141</v>
      </c>
      <c r="H78" s="4" t="s">
        <v>1201</v>
      </c>
      <c r="J78" s="4" t="s">
        <v>3153</v>
      </c>
    </row>
    <row r="79" spans="1:10">
      <c r="A79" s="4">
        <v>78</v>
      </c>
      <c r="B79" s="4" t="s">
        <v>874</v>
      </c>
      <c r="C79" s="4" t="s">
        <v>134</v>
      </c>
      <c r="D79" s="4" t="s">
        <v>1202</v>
      </c>
      <c r="E79" s="4" t="s">
        <v>1203</v>
      </c>
      <c r="F79" s="4" t="s">
        <v>1204</v>
      </c>
      <c r="G79" s="4" t="s">
        <v>1012</v>
      </c>
      <c r="H79" s="4" t="s">
        <v>1205</v>
      </c>
      <c r="J79" s="4" t="s">
        <v>3153</v>
      </c>
    </row>
    <row r="80" spans="1:10">
      <c r="A80" s="4">
        <v>79</v>
      </c>
      <c r="B80" s="4" t="s">
        <v>874</v>
      </c>
      <c r="C80" s="4" t="s">
        <v>134</v>
      </c>
      <c r="D80" s="4" t="s">
        <v>1206</v>
      </c>
      <c r="E80" s="4" t="s">
        <v>1207</v>
      </c>
      <c r="F80" s="4" t="s">
        <v>1208</v>
      </c>
      <c r="G80" s="4" t="s">
        <v>1209</v>
      </c>
      <c r="J80" s="4" t="s">
        <v>3153</v>
      </c>
    </row>
    <row r="81" spans="1:10">
      <c r="A81" s="4">
        <v>80</v>
      </c>
      <c r="B81" s="4" t="s">
        <v>874</v>
      </c>
      <c r="C81" s="4" t="s">
        <v>134</v>
      </c>
      <c r="D81" s="4" t="s">
        <v>1210</v>
      </c>
      <c r="E81" s="4" t="s">
        <v>1211</v>
      </c>
      <c r="F81" s="4" t="s">
        <v>1212</v>
      </c>
      <c r="G81" s="4" t="s">
        <v>970</v>
      </c>
      <c r="J81" s="4" t="s">
        <v>3153</v>
      </c>
    </row>
    <row r="82" spans="1:10">
      <c r="A82" s="4">
        <v>81</v>
      </c>
      <c r="B82" s="4" t="s">
        <v>874</v>
      </c>
      <c r="C82" s="4" t="s">
        <v>134</v>
      </c>
      <c r="D82" s="4" t="s">
        <v>1213</v>
      </c>
      <c r="E82" s="4" t="s">
        <v>1214</v>
      </c>
      <c r="F82" s="4" t="s">
        <v>1215</v>
      </c>
      <c r="G82" s="4" t="s">
        <v>1216</v>
      </c>
      <c r="J82" s="4" t="s">
        <v>3153</v>
      </c>
    </row>
    <row r="83" spans="1:10">
      <c r="A83" s="4">
        <v>82</v>
      </c>
      <c r="B83" s="4" t="s">
        <v>874</v>
      </c>
      <c r="C83" s="4" t="s">
        <v>134</v>
      </c>
      <c r="D83" s="4" t="s">
        <v>1217</v>
      </c>
      <c r="E83" s="4" t="s">
        <v>1218</v>
      </c>
      <c r="F83" s="4" t="s">
        <v>1219</v>
      </c>
      <c r="G83" s="4" t="s">
        <v>1141</v>
      </c>
      <c r="H83" s="4" t="s">
        <v>1220</v>
      </c>
      <c r="J83" s="4" t="s">
        <v>3153</v>
      </c>
    </row>
    <row r="84" spans="1:10">
      <c r="A84" s="4">
        <v>83</v>
      </c>
      <c r="B84" s="4" t="s">
        <v>874</v>
      </c>
      <c r="C84" s="4" t="s">
        <v>134</v>
      </c>
      <c r="D84" s="4" t="s">
        <v>1221</v>
      </c>
      <c r="E84" s="4" t="s">
        <v>1222</v>
      </c>
      <c r="F84" s="4" t="s">
        <v>1223</v>
      </c>
      <c r="G84" s="4" t="s">
        <v>966</v>
      </c>
      <c r="H84" s="4" t="s">
        <v>1224</v>
      </c>
      <c r="J84" s="4" t="s">
        <v>3153</v>
      </c>
    </row>
    <row r="85" spans="1:10">
      <c r="A85" s="4">
        <v>84</v>
      </c>
      <c r="B85" s="4" t="s">
        <v>874</v>
      </c>
      <c r="C85" s="4" t="s">
        <v>134</v>
      </c>
      <c r="D85" s="4" t="s">
        <v>1225</v>
      </c>
      <c r="E85" s="4" t="s">
        <v>1226</v>
      </c>
      <c r="F85" s="4" t="s">
        <v>1227</v>
      </c>
      <c r="G85" s="4" t="s">
        <v>899</v>
      </c>
      <c r="H85" s="4" t="s">
        <v>1228</v>
      </c>
      <c r="J85" s="4" t="s">
        <v>3153</v>
      </c>
    </row>
    <row r="86" spans="1:10">
      <c r="A86" s="4">
        <v>85</v>
      </c>
      <c r="B86" s="4" t="s">
        <v>874</v>
      </c>
      <c r="C86" s="4" t="s">
        <v>134</v>
      </c>
      <c r="D86" s="4" t="s">
        <v>1229</v>
      </c>
      <c r="E86" s="4" t="s">
        <v>1230</v>
      </c>
      <c r="F86" s="4" t="s">
        <v>1231</v>
      </c>
      <c r="G86" s="4" t="s">
        <v>917</v>
      </c>
      <c r="J86" s="4" t="s">
        <v>3153</v>
      </c>
    </row>
    <row r="87" spans="1:10">
      <c r="A87" s="4">
        <v>86</v>
      </c>
      <c r="B87" s="4" t="s">
        <v>874</v>
      </c>
      <c r="C87" s="4" t="s">
        <v>134</v>
      </c>
      <c r="D87" s="4" t="s">
        <v>1232</v>
      </c>
      <c r="E87" s="4" t="s">
        <v>1233</v>
      </c>
      <c r="F87" s="4" t="s">
        <v>1234</v>
      </c>
      <c r="G87" s="4" t="s">
        <v>1235</v>
      </c>
      <c r="H87" s="4" t="s">
        <v>1236</v>
      </c>
      <c r="J87" s="4" t="s">
        <v>3153</v>
      </c>
    </row>
    <row r="88" spans="1:10">
      <c r="A88" s="4">
        <v>87</v>
      </c>
      <c r="B88" s="4" t="s">
        <v>874</v>
      </c>
      <c r="C88" s="4" t="s">
        <v>134</v>
      </c>
      <c r="D88" s="4" t="s">
        <v>1237</v>
      </c>
      <c r="E88" s="4" t="s">
        <v>1238</v>
      </c>
      <c r="F88" s="4" t="s">
        <v>1239</v>
      </c>
      <c r="G88" s="4" t="s">
        <v>899</v>
      </c>
      <c r="H88" s="4" t="s">
        <v>1240</v>
      </c>
      <c r="J88" s="4" t="s">
        <v>3153</v>
      </c>
    </row>
    <row r="89" spans="1:10">
      <c r="A89" s="4">
        <v>88</v>
      </c>
      <c r="B89" s="4" t="s">
        <v>874</v>
      </c>
      <c r="C89" s="4" t="s">
        <v>134</v>
      </c>
      <c r="D89" s="4" t="s">
        <v>1241</v>
      </c>
      <c r="E89" s="4" t="s">
        <v>1242</v>
      </c>
      <c r="F89" s="4" t="s">
        <v>1243</v>
      </c>
      <c r="G89" s="4" t="s">
        <v>1150</v>
      </c>
      <c r="H89" s="4" t="s">
        <v>1244</v>
      </c>
      <c r="J89" s="4" t="s">
        <v>3153</v>
      </c>
    </row>
    <row r="90" spans="1:10">
      <c r="A90" s="4">
        <v>89</v>
      </c>
      <c r="B90" s="4" t="s">
        <v>874</v>
      </c>
      <c r="C90" s="4" t="s">
        <v>134</v>
      </c>
      <c r="D90" s="4" t="s">
        <v>1245</v>
      </c>
      <c r="E90" s="4" t="s">
        <v>1246</v>
      </c>
      <c r="F90" s="4" t="s">
        <v>1247</v>
      </c>
      <c r="G90" s="4" t="s">
        <v>1248</v>
      </c>
      <c r="H90" s="4" t="s">
        <v>1249</v>
      </c>
      <c r="J90" s="4" t="s">
        <v>3153</v>
      </c>
    </row>
    <row r="91" spans="1:10">
      <c r="A91" s="4">
        <v>90</v>
      </c>
      <c r="B91" s="4" t="s">
        <v>874</v>
      </c>
      <c r="C91" s="4" t="s">
        <v>134</v>
      </c>
      <c r="D91" s="4" t="s">
        <v>1250</v>
      </c>
      <c r="E91" s="4" t="s">
        <v>1251</v>
      </c>
      <c r="F91" s="4" t="s">
        <v>1252</v>
      </c>
      <c r="G91" s="4" t="s">
        <v>1253</v>
      </c>
      <c r="H91" s="4" t="s">
        <v>1254</v>
      </c>
      <c r="J91" s="4" t="s">
        <v>3153</v>
      </c>
    </row>
    <row r="92" spans="1:10">
      <c r="A92" s="4">
        <v>91</v>
      </c>
      <c r="B92" s="4" t="s">
        <v>874</v>
      </c>
      <c r="C92" s="4" t="s">
        <v>134</v>
      </c>
      <c r="D92" s="4" t="s">
        <v>1255</v>
      </c>
      <c r="E92" s="4" t="s">
        <v>1256</v>
      </c>
      <c r="F92" s="4" t="s">
        <v>1257</v>
      </c>
      <c r="G92" s="4" t="s">
        <v>1258</v>
      </c>
      <c r="J92" s="4" t="s">
        <v>3153</v>
      </c>
    </row>
    <row r="93" spans="1:10">
      <c r="A93" s="4">
        <v>92</v>
      </c>
      <c r="B93" s="4" t="s">
        <v>874</v>
      </c>
      <c r="C93" s="4" t="s">
        <v>134</v>
      </c>
      <c r="D93" s="4" t="s">
        <v>1259</v>
      </c>
      <c r="E93" s="4" t="s">
        <v>1260</v>
      </c>
      <c r="F93" s="4" t="s">
        <v>1261</v>
      </c>
      <c r="G93" s="4" t="s">
        <v>935</v>
      </c>
      <c r="H93" s="4" t="s">
        <v>1262</v>
      </c>
      <c r="J93" s="4" t="s">
        <v>3153</v>
      </c>
    </row>
    <row r="94" spans="1:10">
      <c r="A94" s="4">
        <v>93</v>
      </c>
      <c r="B94" s="4" t="s">
        <v>874</v>
      </c>
      <c r="C94" s="4" t="s">
        <v>134</v>
      </c>
      <c r="D94" s="4" t="s">
        <v>1263</v>
      </c>
      <c r="E94" s="4" t="s">
        <v>1264</v>
      </c>
      <c r="F94" s="4" t="s">
        <v>1265</v>
      </c>
      <c r="G94" s="4" t="s">
        <v>1266</v>
      </c>
      <c r="H94" s="4" t="s">
        <v>1267</v>
      </c>
      <c r="J94" s="4" t="s">
        <v>3153</v>
      </c>
    </row>
    <row r="95" spans="1:10">
      <c r="A95" s="4">
        <v>94</v>
      </c>
      <c r="B95" s="4" t="s">
        <v>874</v>
      </c>
      <c r="C95" s="4" t="s">
        <v>134</v>
      </c>
      <c r="D95" s="4" t="s">
        <v>1268</v>
      </c>
      <c r="E95" s="4" t="s">
        <v>1269</v>
      </c>
      <c r="F95" s="4" t="s">
        <v>1270</v>
      </c>
      <c r="G95" s="4" t="s">
        <v>890</v>
      </c>
      <c r="H95" s="4" t="s">
        <v>1271</v>
      </c>
      <c r="J95" s="4" t="s">
        <v>3153</v>
      </c>
    </row>
    <row r="96" spans="1:10">
      <c r="A96" s="4">
        <v>95</v>
      </c>
      <c r="B96" s="4" t="s">
        <v>874</v>
      </c>
      <c r="C96" s="4" t="s">
        <v>134</v>
      </c>
      <c r="D96" s="4" t="s">
        <v>1272</v>
      </c>
      <c r="E96" s="4" t="s">
        <v>1273</v>
      </c>
      <c r="F96" s="4" t="s">
        <v>1274</v>
      </c>
      <c r="G96" s="4" t="s">
        <v>947</v>
      </c>
      <c r="H96" s="4" t="s">
        <v>1275</v>
      </c>
      <c r="J96" s="4" t="s">
        <v>3153</v>
      </c>
    </row>
    <row r="97" spans="1:10">
      <c r="A97" s="4">
        <v>96</v>
      </c>
      <c r="B97" s="4" t="s">
        <v>874</v>
      </c>
      <c r="C97" s="4" t="s">
        <v>134</v>
      </c>
      <c r="D97" s="4" t="s">
        <v>1276</v>
      </c>
      <c r="E97" s="4" t="s">
        <v>1277</v>
      </c>
      <c r="F97" s="4" t="s">
        <v>1278</v>
      </c>
      <c r="G97" s="4" t="s">
        <v>1266</v>
      </c>
      <c r="H97" s="4" t="s">
        <v>1279</v>
      </c>
      <c r="J97" s="4" t="s">
        <v>3153</v>
      </c>
    </row>
    <row r="98" spans="1:10">
      <c r="A98" s="4">
        <v>97</v>
      </c>
      <c r="B98" s="4" t="s">
        <v>874</v>
      </c>
      <c r="C98" s="4" t="s">
        <v>134</v>
      </c>
      <c r="D98" s="4" t="s">
        <v>1280</v>
      </c>
      <c r="E98" s="4" t="s">
        <v>1281</v>
      </c>
      <c r="F98" s="4" t="s">
        <v>1282</v>
      </c>
      <c r="G98" s="4" t="s">
        <v>1283</v>
      </c>
      <c r="J98" s="4" t="s">
        <v>3153</v>
      </c>
    </row>
    <row r="99" spans="1:10">
      <c r="A99" s="4">
        <v>98</v>
      </c>
      <c r="B99" s="4" t="s">
        <v>874</v>
      </c>
      <c r="C99" s="4" t="s">
        <v>134</v>
      </c>
      <c r="D99" s="4" t="s">
        <v>1284</v>
      </c>
      <c r="E99" s="4" t="s">
        <v>1285</v>
      </c>
      <c r="F99" s="4" t="s">
        <v>1286</v>
      </c>
      <c r="G99" s="4" t="s">
        <v>1235</v>
      </c>
      <c r="H99" s="4" t="s">
        <v>1287</v>
      </c>
      <c r="J99" s="4" t="s">
        <v>3153</v>
      </c>
    </row>
    <row r="100" spans="1:10">
      <c r="A100" s="4">
        <v>99</v>
      </c>
      <c r="B100" s="4" t="s">
        <v>874</v>
      </c>
      <c r="C100" s="4" t="s">
        <v>134</v>
      </c>
      <c r="D100" s="4" t="s">
        <v>1288</v>
      </c>
      <c r="E100" s="4" t="s">
        <v>1289</v>
      </c>
      <c r="F100" s="4" t="s">
        <v>1290</v>
      </c>
      <c r="G100" s="4" t="s">
        <v>1000</v>
      </c>
      <c r="H100" s="4" t="s">
        <v>1291</v>
      </c>
      <c r="J100" s="4" t="s">
        <v>3153</v>
      </c>
    </row>
    <row r="101" spans="1:10">
      <c r="A101" s="4">
        <v>100</v>
      </c>
      <c r="B101" s="4" t="s">
        <v>874</v>
      </c>
      <c r="C101" s="4" t="s">
        <v>134</v>
      </c>
      <c r="D101" s="4" t="s">
        <v>1292</v>
      </c>
      <c r="E101" s="4" t="s">
        <v>1293</v>
      </c>
      <c r="F101" s="4" t="s">
        <v>1294</v>
      </c>
      <c r="G101" s="4" t="s">
        <v>1295</v>
      </c>
      <c r="H101" s="4" t="s">
        <v>1296</v>
      </c>
      <c r="J101" s="4" t="s">
        <v>3153</v>
      </c>
    </row>
    <row r="102" spans="1:10">
      <c r="A102" s="4">
        <v>101</v>
      </c>
      <c r="B102" s="4" t="s">
        <v>874</v>
      </c>
      <c r="C102" s="4" t="s">
        <v>134</v>
      </c>
      <c r="D102" s="4" t="s">
        <v>1297</v>
      </c>
      <c r="E102" s="4" t="s">
        <v>1298</v>
      </c>
      <c r="F102" s="4" t="s">
        <v>1299</v>
      </c>
      <c r="G102" s="4" t="s">
        <v>1300</v>
      </c>
      <c r="H102" s="4" t="s">
        <v>1301</v>
      </c>
      <c r="J102" s="4" t="s">
        <v>3153</v>
      </c>
    </row>
    <row r="103" spans="1:10">
      <c r="A103" s="4">
        <v>102</v>
      </c>
      <c r="B103" s="4" t="s">
        <v>874</v>
      </c>
      <c r="C103" s="4" t="s">
        <v>134</v>
      </c>
      <c r="D103" s="4" t="s">
        <v>1302</v>
      </c>
      <c r="E103" s="4" t="s">
        <v>1303</v>
      </c>
      <c r="F103" s="4" t="s">
        <v>1304</v>
      </c>
      <c r="G103" s="4" t="s">
        <v>1295</v>
      </c>
      <c r="J103" s="4" t="s">
        <v>3153</v>
      </c>
    </row>
    <row r="104" spans="1:10">
      <c r="A104" s="4">
        <v>103</v>
      </c>
      <c r="B104" s="4" t="s">
        <v>874</v>
      </c>
      <c r="C104" s="4" t="s">
        <v>134</v>
      </c>
      <c r="D104" s="4" t="s">
        <v>1305</v>
      </c>
      <c r="E104" s="4" t="s">
        <v>1306</v>
      </c>
      <c r="F104" s="4" t="s">
        <v>1307</v>
      </c>
      <c r="G104" s="4" t="s">
        <v>1176</v>
      </c>
      <c r="H104" s="4" t="s">
        <v>1308</v>
      </c>
      <c r="J104" s="4" t="s">
        <v>3153</v>
      </c>
    </row>
    <row r="105" spans="1:10">
      <c r="A105" s="4">
        <v>104</v>
      </c>
      <c r="B105" s="4" t="s">
        <v>874</v>
      </c>
      <c r="C105" s="4" t="s">
        <v>134</v>
      </c>
      <c r="D105" s="4" t="s">
        <v>1309</v>
      </c>
      <c r="E105" s="4" t="s">
        <v>1310</v>
      </c>
      <c r="F105" s="4" t="s">
        <v>1311</v>
      </c>
      <c r="G105" s="4" t="s">
        <v>1155</v>
      </c>
      <c r="J105" s="4" t="s">
        <v>3153</v>
      </c>
    </row>
    <row r="106" spans="1:10">
      <c r="A106" s="4">
        <v>105</v>
      </c>
      <c r="B106" s="4" t="s">
        <v>874</v>
      </c>
      <c r="C106" s="4" t="s">
        <v>134</v>
      </c>
      <c r="D106" s="4" t="s">
        <v>1312</v>
      </c>
      <c r="E106" s="4" t="s">
        <v>1313</v>
      </c>
      <c r="F106" s="4" t="s">
        <v>1314</v>
      </c>
      <c r="G106" s="4" t="s">
        <v>1176</v>
      </c>
      <c r="H106" s="4" t="s">
        <v>1315</v>
      </c>
      <c r="J106" s="4" t="s">
        <v>3153</v>
      </c>
    </row>
    <row r="107" spans="1:10">
      <c r="A107" s="4">
        <v>106</v>
      </c>
      <c r="B107" s="4" t="s">
        <v>874</v>
      </c>
      <c r="C107" s="4" t="s">
        <v>134</v>
      </c>
      <c r="D107" s="4" t="s">
        <v>1316</v>
      </c>
      <c r="E107" s="4" t="s">
        <v>1317</v>
      </c>
      <c r="F107" s="4" t="s">
        <v>1318</v>
      </c>
      <c r="G107" s="4" t="s">
        <v>1319</v>
      </c>
      <c r="J107" s="4" t="s">
        <v>3153</v>
      </c>
    </row>
    <row r="108" spans="1:10">
      <c r="A108" s="4">
        <v>107</v>
      </c>
      <c r="B108" s="4" t="s">
        <v>874</v>
      </c>
      <c r="C108" s="4" t="s">
        <v>134</v>
      </c>
      <c r="D108" s="4" t="s">
        <v>1320</v>
      </c>
      <c r="E108" s="4" t="s">
        <v>1321</v>
      </c>
      <c r="F108" s="4" t="s">
        <v>1322</v>
      </c>
      <c r="G108" s="4" t="s">
        <v>1323</v>
      </c>
      <c r="H108" s="4" t="s">
        <v>1324</v>
      </c>
      <c r="J108" s="4" t="s">
        <v>3153</v>
      </c>
    </row>
    <row r="109" spans="1:10">
      <c r="A109" s="4">
        <v>108</v>
      </c>
      <c r="B109" s="4" t="s">
        <v>874</v>
      </c>
      <c r="C109" s="4" t="s">
        <v>134</v>
      </c>
      <c r="D109" s="4" t="s">
        <v>1325</v>
      </c>
      <c r="E109" s="4" t="s">
        <v>1326</v>
      </c>
      <c r="F109" s="4" t="s">
        <v>1327</v>
      </c>
      <c r="G109" s="4" t="s">
        <v>1328</v>
      </c>
      <c r="H109" s="4" t="s">
        <v>1329</v>
      </c>
      <c r="J109" s="4" t="s">
        <v>3153</v>
      </c>
    </row>
    <row r="110" spans="1:10">
      <c r="A110" s="4">
        <v>109</v>
      </c>
      <c r="B110" s="4" t="s">
        <v>874</v>
      </c>
      <c r="C110" s="4" t="s">
        <v>134</v>
      </c>
      <c r="D110" s="4" t="s">
        <v>1330</v>
      </c>
      <c r="E110" s="4" t="s">
        <v>1331</v>
      </c>
      <c r="F110" s="4" t="s">
        <v>1332</v>
      </c>
      <c r="G110" s="4" t="s">
        <v>1333</v>
      </c>
      <c r="J110" s="4" t="s">
        <v>3153</v>
      </c>
    </row>
    <row r="111" spans="1:10">
      <c r="A111" s="4">
        <v>110</v>
      </c>
      <c r="B111" s="4" t="s">
        <v>874</v>
      </c>
      <c r="C111" s="4" t="s">
        <v>134</v>
      </c>
      <c r="D111" s="4" t="s">
        <v>1334</v>
      </c>
      <c r="E111" s="4" t="s">
        <v>1335</v>
      </c>
      <c r="F111" s="4" t="s">
        <v>1336</v>
      </c>
      <c r="G111" s="4" t="s">
        <v>1176</v>
      </c>
      <c r="H111" s="4" t="s">
        <v>1337</v>
      </c>
      <c r="J111" s="4" t="s">
        <v>3153</v>
      </c>
    </row>
    <row r="112" spans="1:10">
      <c r="A112" s="4">
        <v>111</v>
      </c>
      <c r="B112" s="4" t="s">
        <v>874</v>
      </c>
      <c r="C112" s="4" t="s">
        <v>134</v>
      </c>
      <c r="D112" s="4" t="s">
        <v>1338</v>
      </c>
      <c r="E112" s="4" t="s">
        <v>1339</v>
      </c>
      <c r="F112" s="4" t="s">
        <v>1340</v>
      </c>
      <c r="G112" s="4" t="s">
        <v>886</v>
      </c>
      <c r="J112" s="4" t="s">
        <v>3153</v>
      </c>
    </row>
    <row r="113" spans="1:10">
      <c r="A113" s="4">
        <v>112</v>
      </c>
      <c r="B113" s="4" t="s">
        <v>874</v>
      </c>
      <c r="C113" s="4" t="s">
        <v>134</v>
      </c>
      <c r="D113" s="4" t="s">
        <v>1341</v>
      </c>
      <c r="E113" s="4" t="s">
        <v>1342</v>
      </c>
      <c r="F113" s="4" t="s">
        <v>1343</v>
      </c>
      <c r="G113" s="4" t="s">
        <v>907</v>
      </c>
      <c r="J113" s="4" t="s">
        <v>3153</v>
      </c>
    </row>
    <row r="114" spans="1:10">
      <c r="A114" s="4">
        <v>113</v>
      </c>
      <c r="B114" s="4" t="s">
        <v>874</v>
      </c>
      <c r="C114" s="4" t="s">
        <v>134</v>
      </c>
      <c r="D114" s="4" t="s">
        <v>1344</v>
      </c>
      <c r="E114" s="4" t="s">
        <v>1345</v>
      </c>
      <c r="F114" s="4" t="s">
        <v>1346</v>
      </c>
      <c r="G114" s="4" t="s">
        <v>1300</v>
      </c>
      <c r="H114" s="4" t="s">
        <v>1347</v>
      </c>
      <c r="J114" s="4" t="s">
        <v>3153</v>
      </c>
    </row>
    <row r="115" spans="1:10">
      <c r="A115" s="4">
        <v>114</v>
      </c>
      <c r="B115" s="4" t="s">
        <v>874</v>
      </c>
      <c r="C115" s="4" t="s">
        <v>134</v>
      </c>
      <c r="D115" s="4" t="s">
        <v>1348</v>
      </c>
      <c r="E115" s="4" t="s">
        <v>1349</v>
      </c>
      <c r="F115" s="4" t="s">
        <v>1350</v>
      </c>
      <c r="G115" s="4" t="s">
        <v>1141</v>
      </c>
      <c r="H115" s="4" t="s">
        <v>1351</v>
      </c>
      <c r="J115" s="4" t="s">
        <v>3153</v>
      </c>
    </row>
    <row r="116" spans="1:10">
      <c r="A116" s="4">
        <v>115</v>
      </c>
      <c r="B116" s="4" t="s">
        <v>874</v>
      </c>
      <c r="C116" s="4" t="s">
        <v>134</v>
      </c>
      <c r="D116" s="4" t="s">
        <v>1352</v>
      </c>
      <c r="E116" s="4" t="s">
        <v>1353</v>
      </c>
      <c r="F116" s="4" t="s">
        <v>1354</v>
      </c>
      <c r="G116" s="4" t="s">
        <v>1110</v>
      </c>
      <c r="J116" s="4" t="s">
        <v>3153</v>
      </c>
    </row>
    <row r="117" spans="1:10">
      <c r="A117" s="4">
        <v>116</v>
      </c>
      <c r="B117" s="4" t="s">
        <v>874</v>
      </c>
      <c r="C117" s="4" t="s">
        <v>134</v>
      </c>
      <c r="D117" s="4" t="s">
        <v>1355</v>
      </c>
      <c r="E117" s="4" t="s">
        <v>1356</v>
      </c>
      <c r="F117" s="4" t="s">
        <v>1357</v>
      </c>
      <c r="G117" s="4" t="s">
        <v>1358</v>
      </c>
      <c r="H117" s="4" t="s">
        <v>1359</v>
      </c>
      <c r="J117" s="4" t="s">
        <v>3153</v>
      </c>
    </row>
    <row r="118" spans="1:10">
      <c r="A118" s="4">
        <v>117</v>
      </c>
      <c r="B118" s="4" t="s">
        <v>874</v>
      </c>
      <c r="C118" s="4" t="s">
        <v>134</v>
      </c>
      <c r="D118" s="4" t="s">
        <v>1360</v>
      </c>
      <c r="E118" s="4" t="s">
        <v>1361</v>
      </c>
      <c r="F118" s="4" t="s">
        <v>1362</v>
      </c>
      <c r="G118" s="4" t="s">
        <v>1155</v>
      </c>
      <c r="H118" s="4" t="s">
        <v>1363</v>
      </c>
      <c r="J118" s="4" t="s">
        <v>3153</v>
      </c>
    </row>
    <row r="119" spans="1:10">
      <c r="A119" s="4">
        <v>118</v>
      </c>
      <c r="B119" s="4" t="s">
        <v>874</v>
      </c>
      <c r="C119" s="4" t="s">
        <v>134</v>
      </c>
      <c r="D119" s="4" t="s">
        <v>1364</v>
      </c>
      <c r="E119" s="4" t="s">
        <v>1365</v>
      </c>
      <c r="F119" s="4" t="s">
        <v>1366</v>
      </c>
      <c r="G119" s="4" t="s">
        <v>1295</v>
      </c>
      <c r="H119" s="4" t="s">
        <v>1367</v>
      </c>
      <c r="J119" s="4" t="s">
        <v>3153</v>
      </c>
    </row>
    <row r="120" spans="1:10">
      <c r="A120" s="4">
        <v>119</v>
      </c>
      <c r="B120" s="4" t="s">
        <v>874</v>
      </c>
      <c r="C120" s="4" t="s">
        <v>134</v>
      </c>
      <c r="D120" s="4" t="s">
        <v>1368</v>
      </c>
      <c r="E120" s="4" t="s">
        <v>1369</v>
      </c>
      <c r="F120" s="4" t="s">
        <v>1370</v>
      </c>
      <c r="G120" s="4" t="s">
        <v>1209</v>
      </c>
      <c r="H120" s="4" t="s">
        <v>1371</v>
      </c>
      <c r="J120" s="4" t="s">
        <v>3153</v>
      </c>
    </row>
    <row r="121" spans="1:10">
      <c r="A121" s="4">
        <v>120</v>
      </c>
      <c r="B121" s="4" t="s">
        <v>874</v>
      </c>
      <c r="C121" s="4" t="s">
        <v>134</v>
      </c>
      <c r="D121" s="4" t="s">
        <v>1372</v>
      </c>
      <c r="E121" s="4" t="s">
        <v>1373</v>
      </c>
      <c r="F121" s="4" t="s">
        <v>1374</v>
      </c>
      <c r="G121" s="4" t="s">
        <v>1097</v>
      </c>
      <c r="J121" s="4" t="s">
        <v>3153</v>
      </c>
    </row>
    <row r="122" spans="1:10">
      <c r="A122" s="4">
        <v>121</v>
      </c>
      <c r="B122" s="4" t="s">
        <v>874</v>
      </c>
      <c r="C122" s="4" t="s">
        <v>134</v>
      </c>
      <c r="D122" s="4" t="s">
        <v>1375</v>
      </c>
      <c r="E122" s="4" t="s">
        <v>1376</v>
      </c>
      <c r="F122" s="4" t="s">
        <v>1377</v>
      </c>
      <c r="G122" s="4" t="s">
        <v>1378</v>
      </c>
      <c r="J122" s="4" t="s">
        <v>3153</v>
      </c>
    </row>
    <row r="123" spans="1:10">
      <c r="A123" s="4">
        <v>122</v>
      </c>
      <c r="B123" s="4" t="s">
        <v>874</v>
      </c>
      <c r="C123" s="4" t="s">
        <v>134</v>
      </c>
      <c r="D123" s="4" t="s">
        <v>1379</v>
      </c>
      <c r="E123" s="4" t="s">
        <v>1380</v>
      </c>
      <c r="F123" s="4" t="s">
        <v>1381</v>
      </c>
      <c r="G123" s="4" t="s">
        <v>1000</v>
      </c>
      <c r="H123" s="4" t="s">
        <v>1382</v>
      </c>
      <c r="J123" s="4" t="s">
        <v>3153</v>
      </c>
    </row>
    <row r="124" spans="1:10">
      <c r="A124" s="4">
        <v>123</v>
      </c>
      <c r="B124" s="4" t="s">
        <v>874</v>
      </c>
      <c r="C124" s="4" t="s">
        <v>134</v>
      </c>
      <c r="D124" s="4" t="s">
        <v>1383</v>
      </c>
      <c r="E124" s="4" t="s">
        <v>1384</v>
      </c>
      <c r="F124" s="4" t="s">
        <v>1385</v>
      </c>
      <c r="G124" s="4" t="s">
        <v>1386</v>
      </c>
      <c r="J124" s="4" t="s">
        <v>3153</v>
      </c>
    </row>
    <row r="125" spans="1:10">
      <c r="A125" s="4">
        <v>124</v>
      </c>
      <c r="B125" s="4" t="s">
        <v>874</v>
      </c>
      <c r="C125" s="4" t="s">
        <v>134</v>
      </c>
      <c r="D125" s="4" t="s">
        <v>1387</v>
      </c>
      <c r="E125" s="4" t="s">
        <v>1388</v>
      </c>
      <c r="F125" s="4" t="s">
        <v>1389</v>
      </c>
      <c r="G125" s="4" t="s">
        <v>882</v>
      </c>
      <c r="J125" s="4" t="s">
        <v>3153</v>
      </c>
    </row>
    <row r="126" spans="1:10">
      <c r="A126" s="4">
        <v>125</v>
      </c>
      <c r="B126" s="4" t="s">
        <v>874</v>
      </c>
      <c r="C126" s="4" t="s">
        <v>134</v>
      </c>
      <c r="D126" s="4" t="s">
        <v>1390</v>
      </c>
      <c r="E126" s="4" t="s">
        <v>1391</v>
      </c>
      <c r="F126" s="4" t="s">
        <v>1392</v>
      </c>
      <c r="G126" s="4" t="s">
        <v>1393</v>
      </c>
      <c r="J126" s="4" t="s">
        <v>3153</v>
      </c>
    </row>
    <row r="127" spans="1:10">
      <c r="A127" s="4">
        <v>126</v>
      </c>
      <c r="B127" s="4" t="s">
        <v>874</v>
      </c>
      <c r="C127" s="4" t="s">
        <v>134</v>
      </c>
      <c r="D127" s="4" t="s">
        <v>1394</v>
      </c>
      <c r="E127" s="4" t="s">
        <v>1395</v>
      </c>
      <c r="F127" s="4" t="s">
        <v>1396</v>
      </c>
      <c r="G127" s="4" t="s">
        <v>1323</v>
      </c>
      <c r="H127" s="4" t="s">
        <v>1397</v>
      </c>
      <c r="J127" s="4" t="s">
        <v>3153</v>
      </c>
    </row>
    <row r="128" spans="1:10">
      <c r="A128" s="4">
        <v>127</v>
      </c>
      <c r="B128" s="4" t="s">
        <v>874</v>
      </c>
      <c r="C128" s="4" t="s">
        <v>134</v>
      </c>
      <c r="D128" s="4" t="s">
        <v>1398</v>
      </c>
      <c r="E128" s="4" t="s">
        <v>1399</v>
      </c>
      <c r="F128" s="4" t="s">
        <v>1400</v>
      </c>
      <c r="G128" s="4" t="s">
        <v>1012</v>
      </c>
      <c r="H128" s="4" t="s">
        <v>1401</v>
      </c>
      <c r="J128" s="4" t="s">
        <v>3153</v>
      </c>
    </row>
    <row r="129" spans="1:10">
      <c r="A129" s="4">
        <v>128</v>
      </c>
      <c r="B129" s="4" t="s">
        <v>874</v>
      </c>
      <c r="C129" s="4" t="s">
        <v>134</v>
      </c>
      <c r="D129" s="4" t="s">
        <v>1402</v>
      </c>
      <c r="E129" s="4" t="s">
        <v>1403</v>
      </c>
      <c r="F129" s="4" t="s">
        <v>1404</v>
      </c>
      <c r="G129" s="4" t="s">
        <v>907</v>
      </c>
      <c r="H129" s="4" t="s">
        <v>1405</v>
      </c>
      <c r="J129" s="4" t="s">
        <v>3153</v>
      </c>
    </row>
    <row r="130" spans="1:10">
      <c r="A130" s="4">
        <v>129</v>
      </c>
      <c r="B130" s="4" t="s">
        <v>874</v>
      </c>
      <c r="C130" s="4" t="s">
        <v>134</v>
      </c>
      <c r="D130" s="4" t="s">
        <v>1406</v>
      </c>
      <c r="E130" s="4" t="s">
        <v>1407</v>
      </c>
      <c r="F130" s="4" t="s">
        <v>1408</v>
      </c>
      <c r="G130" s="4" t="s">
        <v>1097</v>
      </c>
      <c r="J130" s="4" t="s">
        <v>3153</v>
      </c>
    </row>
    <row r="131" spans="1:10">
      <c r="A131" s="4">
        <v>130</v>
      </c>
      <c r="B131" s="4" t="s">
        <v>874</v>
      </c>
      <c r="C131" s="4" t="s">
        <v>134</v>
      </c>
      <c r="D131" s="4" t="s">
        <v>1409</v>
      </c>
      <c r="E131" s="4" t="s">
        <v>1410</v>
      </c>
      <c r="F131" s="4" t="s">
        <v>1411</v>
      </c>
      <c r="G131" s="4" t="s">
        <v>894</v>
      </c>
      <c r="H131" s="4" t="s">
        <v>1412</v>
      </c>
      <c r="J131" s="4" t="s">
        <v>3153</v>
      </c>
    </row>
    <row r="132" spans="1:10">
      <c r="A132" s="4">
        <v>131</v>
      </c>
      <c r="B132" s="4" t="s">
        <v>874</v>
      </c>
      <c r="C132" s="4" t="s">
        <v>134</v>
      </c>
      <c r="D132" s="4" t="s">
        <v>1413</v>
      </c>
      <c r="E132" s="4" t="s">
        <v>1414</v>
      </c>
      <c r="F132" s="4" t="s">
        <v>1415</v>
      </c>
      <c r="G132" s="4" t="s">
        <v>1416</v>
      </c>
      <c r="H132" s="4" t="s">
        <v>1417</v>
      </c>
      <c r="J132" s="4" t="s">
        <v>3153</v>
      </c>
    </row>
    <row r="133" spans="1:10">
      <c r="A133" s="4">
        <v>132</v>
      </c>
      <c r="B133" s="4" t="s">
        <v>874</v>
      </c>
      <c r="C133" s="4" t="s">
        <v>134</v>
      </c>
      <c r="D133" s="4" t="s">
        <v>1418</v>
      </c>
      <c r="E133" s="4" t="s">
        <v>1419</v>
      </c>
      <c r="F133" s="4" t="s">
        <v>1420</v>
      </c>
      <c r="G133" s="4" t="s">
        <v>886</v>
      </c>
      <c r="J133" s="4" t="s">
        <v>3153</v>
      </c>
    </row>
    <row r="134" spans="1:10">
      <c r="A134" s="4">
        <v>133</v>
      </c>
      <c r="B134" s="4" t="s">
        <v>874</v>
      </c>
      <c r="C134" s="4" t="s">
        <v>134</v>
      </c>
      <c r="D134" s="4" t="s">
        <v>1421</v>
      </c>
      <c r="E134" s="4" t="s">
        <v>1422</v>
      </c>
      <c r="F134" s="4" t="s">
        <v>1423</v>
      </c>
      <c r="G134" s="4" t="s">
        <v>943</v>
      </c>
      <c r="J134" s="4" t="s">
        <v>3153</v>
      </c>
    </row>
    <row r="135" spans="1:10">
      <c r="A135" s="4">
        <v>134</v>
      </c>
      <c r="B135" s="4" t="s">
        <v>874</v>
      </c>
      <c r="C135" s="4" t="s">
        <v>134</v>
      </c>
      <c r="D135" s="4" t="s">
        <v>1424</v>
      </c>
      <c r="E135" s="4" t="s">
        <v>1425</v>
      </c>
      <c r="F135" s="4" t="s">
        <v>1426</v>
      </c>
      <c r="G135" s="4" t="s">
        <v>886</v>
      </c>
      <c r="J135" s="4" t="s">
        <v>3153</v>
      </c>
    </row>
    <row r="136" spans="1:10">
      <c r="A136" s="4">
        <v>135</v>
      </c>
      <c r="B136" s="4" t="s">
        <v>874</v>
      </c>
      <c r="C136" s="4" t="s">
        <v>134</v>
      </c>
      <c r="D136" s="4" t="s">
        <v>1427</v>
      </c>
      <c r="E136" s="4" t="s">
        <v>1428</v>
      </c>
      <c r="F136" s="4" t="s">
        <v>1429</v>
      </c>
      <c r="G136" s="4" t="s">
        <v>1188</v>
      </c>
      <c r="H136" s="4" t="s">
        <v>1430</v>
      </c>
      <c r="J136" s="4" t="s">
        <v>3153</v>
      </c>
    </row>
    <row r="137" spans="1:10">
      <c r="A137" s="4">
        <v>136</v>
      </c>
      <c r="B137" s="4" t="s">
        <v>874</v>
      </c>
      <c r="C137" s="4" t="s">
        <v>134</v>
      </c>
      <c r="D137" s="4" t="s">
        <v>1431</v>
      </c>
      <c r="E137" s="4" t="s">
        <v>1432</v>
      </c>
      <c r="F137" s="4" t="s">
        <v>1433</v>
      </c>
      <c r="G137" s="4" t="s">
        <v>841</v>
      </c>
      <c r="H137" s="4" t="s">
        <v>1434</v>
      </c>
      <c r="J137" s="4" t="s">
        <v>3153</v>
      </c>
    </row>
    <row r="138" spans="1:10">
      <c r="A138" s="4">
        <v>137</v>
      </c>
      <c r="B138" s="4" t="s">
        <v>874</v>
      </c>
      <c r="C138" s="4" t="s">
        <v>134</v>
      </c>
      <c r="D138" s="4" t="s">
        <v>1435</v>
      </c>
      <c r="E138" s="4" t="s">
        <v>1436</v>
      </c>
      <c r="F138" s="4" t="s">
        <v>1437</v>
      </c>
      <c r="G138" s="4" t="s">
        <v>894</v>
      </c>
      <c r="H138" s="4" t="s">
        <v>1438</v>
      </c>
      <c r="J138" s="4" t="s">
        <v>3153</v>
      </c>
    </row>
    <row r="139" spans="1:10">
      <c r="A139" s="4">
        <v>138</v>
      </c>
      <c r="B139" s="4" t="s">
        <v>874</v>
      </c>
      <c r="C139" s="4" t="s">
        <v>134</v>
      </c>
      <c r="D139" s="4" t="s">
        <v>1439</v>
      </c>
      <c r="E139" s="4" t="s">
        <v>1440</v>
      </c>
      <c r="F139" s="4" t="s">
        <v>1441</v>
      </c>
      <c r="G139" s="4" t="s">
        <v>1442</v>
      </c>
      <c r="H139" s="4" t="s">
        <v>1443</v>
      </c>
      <c r="J139" s="4" t="s">
        <v>3153</v>
      </c>
    </row>
    <row r="140" spans="1:10">
      <c r="A140" s="4">
        <v>139</v>
      </c>
      <c r="B140" s="4" t="s">
        <v>874</v>
      </c>
      <c r="C140" s="4" t="s">
        <v>134</v>
      </c>
      <c r="D140" s="4" t="s">
        <v>1444</v>
      </c>
      <c r="E140" s="4" t="s">
        <v>1445</v>
      </c>
      <c r="F140" s="4" t="s">
        <v>1446</v>
      </c>
      <c r="G140" s="4" t="s">
        <v>1447</v>
      </c>
      <c r="J140" s="4" t="s">
        <v>3153</v>
      </c>
    </row>
    <row r="141" spans="1:10">
      <c r="A141" s="4">
        <v>140</v>
      </c>
      <c r="B141" s="4" t="s">
        <v>874</v>
      </c>
      <c r="C141" s="4" t="s">
        <v>134</v>
      </c>
      <c r="D141" s="4" t="s">
        <v>1448</v>
      </c>
      <c r="E141" s="4" t="s">
        <v>1449</v>
      </c>
      <c r="F141" s="4" t="s">
        <v>1450</v>
      </c>
      <c r="G141" s="4" t="s">
        <v>1319</v>
      </c>
      <c r="J141" s="4" t="s">
        <v>3153</v>
      </c>
    </row>
    <row r="142" spans="1:10">
      <c r="A142" s="4">
        <v>141</v>
      </c>
      <c r="B142" s="4" t="s">
        <v>874</v>
      </c>
      <c r="C142" s="4" t="s">
        <v>134</v>
      </c>
      <c r="D142" s="4" t="s">
        <v>1451</v>
      </c>
      <c r="E142" s="4" t="s">
        <v>1452</v>
      </c>
      <c r="F142" s="4" t="s">
        <v>1453</v>
      </c>
      <c r="G142" s="4" t="s">
        <v>1150</v>
      </c>
      <c r="H142" s="4" t="s">
        <v>1454</v>
      </c>
      <c r="J142" s="4" t="s">
        <v>3153</v>
      </c>
    </row>
    <row r="143" spans="1:10">
      <c r="A143" s="4">
        <v>142</v>
      </c>
      <c r="B143" s="4" t="s">
        <v>874</v>
      </c>
      <c r="C143" s="4" t="s">
        <v>134</v>
      </c>
      <c r="D143" s="4" t="s">
        <v>1455</v>
      </c>
      <c r="E143" s="4" t="s">
        <v>1456</v>
      </c>
      <c r="F143" s="4" t="s">
        <v>1457</v>
      </c>
      <c r="G143" s="4" t="s">
        <v>1458</v>
      </c>
      <c r="J143" s="4" t="s">
        <v>3153</v>
      </c>
    </row>
    <row r="144" spans="1:10">
      <c r="A144" s="4">
        <v>143</v>
      </c>
      <c r="B144" s="4" t="s">
        <v>874</v>
      </c>
      <c r="C144" s="4" t="s">
        <v>134</v>
      </c>
      <c r="D144" s="4" t="s">
        <v>1459</v>
      </c>
      <c r="E144" s="4" t="s">
        <v>1460</v>
      </c>
      <c r="F144" s="4" t="s">
        <v>1461</v>
      </c>
      <c r="G144" s="4" t="s">
        <v>899</v>
      </c>
      <c r="J144" s="4" t="s">
        <v>3153</v>
      </c>
    </row>
    <row r="145" spans="1:10">
      <c r="A145" s="4">
        <v>144</v>
      </c>
      <c r="B145" s="4" t="s">
        <v>874</v>
      </c>
      <c r="C145" s="4" t="s">
        <v>134</v>
      </c>
      <c r="D145" s="4" t="s">
        <v>1462</v>
      </c>
      <c r="E145" s="4" t="s">
        <v>1463</v>
      </c>
      <c r="F145" s="4" t="s">
        <v>1464</v>
      </c>
      <c r="G145" s="4" t="s">
        <v>1465</v>
      </c>
      <c r="J145" s="4" t="s">
        <v>3153</v>
      </c>
    </row>
    <row r="146" spans="1:10">
      <c r="A146" s="4">
        <v>145</v>
      </c>
      <c r="B146" s="4" t="s">
        <v>874</v>
      </c>
      <c r="C146" s="4" t="s">
        <v>134</v>
      </c>
      <c r="D146" s="4" t="s">
        <v>1466</v>
      </c>
      <c r="E146" s="4" t="s">
        <v>1467</v>
      </c>
      <c r="F146" s="4" t="s">
        <v>1468</v>
      </c>
      <c r="G146" s="4" t="s">
        <v>1469</v>
      </c>
      <c r="J146" s="4" t="s">
        <v>3153</v>
      </c>
    </row>
    <row r="147" spans="1:10">
      <c r="A147" s="4">
        <v>146</v>
      </c>
      <c r="B147" s="4" t="s">
        <v>874</v>
      </c>
      <c r="C147" s="4" t="s">
        <v>134</v>
      </c>
      <c r="D147" s="4" t="s">
        <v>1470</v>
      </c>
      <c r="E147" s="4" t="s">
        <v>1471</v>
      </c>
      <c r="F147" s="4" t="s">
        <v>1472</v>
      </c>
      <c r="G147" s="4" t="s">
        <v>943</v>
      </c>
      <c r="J147" s="4" t="s">
        <v>3153</v>
      </c>
    </row>
    <row r="148" spans="1:10">
      <c r="A148" s="4">
        <v>147</v>
      </c>
      <c r="B148" s="4" t="s">
        <v>874</v>
      </c>
      <c r="C148" s="4" t="s">
        <v>134</v>
      </c>
      <c r="D148" s="4" t="s">
        <v>1473</v>
      </c>
      <c r="E148" s="4" t="s">
        <v>1474</v>
      </c>
      <c r="F148" s="4" t="s">
        <v>1475</v>
      </c>
      <c r="G148" s="4" t="s">
        <v>1176</v>
      </c>
      <c r="J148" s="4" t="s">
        <v>3153</v>
      </c>
    </row>
    <row r="149" spans="1:10">
      <c r="A149" s="4">
        <v>148</v>
      </c>
      <c r="B149" s="4" t="s">
        <v>874</v>
      </c>
      <c r="C149" s="4" t="s">
        <v>134</v>
      </c>
      <c r="D149" s="4" t="s">
        <v>1476</v>
      </c>
      <c r="E149" s="4" t="s">
        <v>1477</v>
      </c>
      <c r="F149" s="4" t="s">
        <v>1478</v>
      </c>
      <c r="G149" s="4" t="s">
        <v>899</v>
      </c>
      <c r="J149" s="4" t="s">
        <v>3153</v>
      </c>
    </row>
    <row r="150" spans="1:10">
      <c r="A150" s="4">
        <v>149</v>
      </c>
      <c r="B150" s="4" t="s">
        <v>874</v>
      </c>
      <c r="C150" s="4" t="s">
        <v>134</v>
      </c>
      <c r="D150" s="4" t="s">
        <v>1479</v>
      </c>
      <c r="E150" s="4" t="s">
        <v>1480</v>
      </c>
      <c r="F150" s="4" t="s">
        <v>1481</v>
      </c>
      <c r="G150" s="4" t="s">
        <v>1188</v>
      </c>
      <c r="J150" s="4" t="s">
        <v>3153</v>
      </c>
    </row>
    <row r="151" spans="1:10">
      <c r="A151" s="4">
        <v>150</v>
      </c>
      <c r="B151" s="4" t="s">
        <v>874</v>
      </c>
      <c r="C151" s="4" t="s">
        <v>134</v>
      </c>
      <c r="D151" s="4" t="s">
        <v>1482</v>
      </c>
      <c r="E151" s="4" t="s">
        <v>1483</v>
      </c>
      <c r="F151" s="4" t="s">
        <v>1484</v>
      </c>
      <c r="G151" s="4" t="s">
        <v>899</v>
      </c>
      <c r="J151" s="4" t="s">
        <v>3153</v>
      </c>
    </row>
    <row r="152" spans="1:10">
      <c r="A152" s="4">
        <v>151</v>
      </c>
      <c r="B152" s="4" t="s">
        <v>874</v>
      </c>
      <c r="C152" s="4" t="s">
        <v>134</v>
      </c>
      <c r="D152" s="4" t="s">
        <v>1485</v>
      </c>
      <c r="E152" s="4" t="s">
        <v>1486</v>
      </c>
      <c r="F152" s="4" t="s">
        <v>1487</v>
      </c>
      <c r="G152" s="4" t="s">
        <v>907</v>
      </c>
      <c r="J152" s="4" t="s">
        <v>3153</v>
      </c>
    </row>
    <row r="153" spans="1:10">
      <c r="A153" s="4">
        <v>152</v>
      </c>
      <c r="B153" s="4" t="s">
        <v>874</v>
      </c>
      <c r="C153" s="4" t="s">
        <v>134</v>
      </c>
      <c r="D153" s="4" t="s">
        <v>1488</v>
      </c>
      <c r="E153" s="4" t="s">
        <v>1489</v>
      </c>
      <c r="F153" s="4" t="s">
        <v>1490</v>
      </c>
      <c r="G153" s="4" t="s">
        <v>1300</v>
      </c>
      <c r="J153" s="4" t="s">
        <v>3153</v>
      </c>
    </row>
    <row r="154" spans="1:10">
      <c r="A154" s="4">
        <v>153</v>
      </c>
      <c r="B154" s="4" t="s">
        <v>874</v>
      </c>
      <c r="C154" s="4" t="s">
        <v>134</v>
      </c>
      <c r="D154" s="4" t="s">
        <v>1491</v>
      </c>
      <c r="E154" s="4" t="s">
        <v>1492</v>
      </c>
      <c r="F154" s="4" t="s">
        <v>1493</v>
      </c>
      <c r="G154" s="4" t="s">
        <v>894</v>
      </c>
      <c r="J154" s="4" t="s">
        <v>3153</v>
      </c>
    </row>
    <row r="155" spans="1:10">
      <c r="A155" s="4">
        <v>154</v>
      </c>
      <c r="B155" s="4" t="s">
        <v>874</v>
      </c>
      <c r="C155" s="4" t="s">
        <v>134</v>
      </c>
      <c r="D155" s="4" t="s">
        <v>1494</v>
      </c>
      <c r="E155" s="4" t="s">
        <v>1495</v>
      </c>
      <c r="F155" s="4" t="s">
        <v>1496</v>
      </c>
      <c r="G155" s="4" t="s">
        <v>1283</v>
      </c>
      <c r="H155" s="4" t="s">
        <v>1497</v>
      </c>
      <c r="J155" s="4" t="s">
        <v>3153</v>
      </c>
    </row>
    <row r="156" spans="1:10">
      <c r="A156" s="4">
        <v>155</v>
      </c>
      <c r="B156" s="4" t="s">
        <v>874</v>
      </c>
      <c r="C156" s="4" t="s">
        <v>134</v>
      </c>
      <c r="D156" s="4" t="s">
        <v>1498</v>
      </c>
      <c r="E156" s="4" t="s">
        <v>1499</v>
      </c>
      <c r="F156" s="4" t="s">
        <v>1500</v>
      </c>
      <c r="G156" s="4" t="s">
        <v>899</v>
      </c>
      <c r="J156" s="4" t="s">
        <v>3153</v>
      </c>
    </row>
    <row r="157" spans="1:10">
      <c r="A157" s="4">
        <v>156</v>
      </c>
      <c r="B157" s="4" t="s">
        <v>874</v>
      </c>
      <c r="C157" s="4" t="s">
        <v>134</v>
      </c>
      <c r="D157" s="4" t="s">
        <v>1501</v>
      </c>
      <c r="E157" s="4" t="s">
        <v>1502</v>
      </c>
      <c r="F157" s="4" t="s">
        <v>1503</v>
      </c>
      <c r="G157" s="4" t="s">
        <v>1141</v>
      </c>
      <c r="J157" s="4" t="s">
        <v>3153</v>
      </c>
    </row>
    <row r="158" spans="1:10">
      <c r="A158" s="4">
        <v>157</v>
      </c>
      <c r="B158" s="4" t="s">
        <v>874</v>
      </c>
      <c r="C158" s="4" t="s">
        <v>134</v>
      </c>
      <c r="D158" s="4" t="s">
        <v>1504</v>
      </c>
      <c r="E158" s="4" t="s">
        <v>1505</v>
      </c>
      <c r="F158" s="4" t="s">
        <v>1506</v>
      </c>
      <c r="G158" s="4" t="s">
        <v>1150</v>
      </c>
      <c r="H158" s="4" t="s">
        <v>1507</v>
      </c>
      <c r="J158" s="4" t="s">
        <v>3153</v>
      </c>
    </row>
    <row r="159" spans="1:10">
      <c r="A159" s="4">
        <v>158</v>
      </c>
      <c r="B159" s="4" t="s">
        <v>874</v>
      </c>
      <c r="C159" s="4" t="s">
        <v>134</v>
      </c>
      <c r="D159" s="4" t="s">
        <v>1508</v>
      </c>
      <c r="E159" s="4" t="s">
        <v>1509</v>
      </c>
      <c r="F159" s="4" t="s">
        <v>1510</v>
      </c>
      <c r="G159" s="4" t="s">
        <v>1045</v>
      </c>
      <c r="J159" s="4" t="s">
        <v>3153</v>
      </c>
    </row>
    <row r="160" spans="1:10">
      <c r="A160" s="4">
        <v>159</v>
      </c>
      <c r="B160" s="4" t="s">
        <v>874</v>
      </c>
      <c r="C160" s="4" t="s">
        <v>134</v>
      </c>
      <c r="D160" s="4" t="s">
        <v>1511</v>
      </c>
      <c r="E160" s="4" t="s">
        <v>1512</v>
      </c>
      <c r="F160" s="4" t="s">
        <v>1513</v>
      </c>
      <c r="G160" s="4" t="s">
        <v>841</v>
      </c>
      <c r="H160" s="4" t="s">
        <v>1514</v>
      </c>
      <c r="J160" s="4" t="s">
        <v>3153</v>
      </c>
    </row>
    <row r="161" spans="1:10">
      <c r="A161" s="4">
        <v>160</v>
      </c>
      <c r="B161" s="4" t="s">
        <v>874</v>
      </c>
      <c r="C161" s="4" t="s">
        <v>134</v>
      </c>
      <c r="D161" s="4" t="s">
        <v>1515</v>
      </c>
      <c r="E161" s="4" t="s">
        <v>1516</v>
      </c>
      <c r="F161" s="4" t="s">
        <v>1517</v>
      </c>
      <c r="G161" s="4" t="s">
        <v>943</v>
      </c>
      <c r="J161" s="4" t="s">
        <v>3153</v>
      </c>
    </row>
    <row r="162" spans="1:10">
      <c r="A162" s="4">
        <v>161</v>
      </c>
      <c r="B162" s="4" t="s">
        <v>874</v>
      </c>
      <c r="C162" s="4" t="s">
        <v>134</v>
      </c>
      <c r="D162" s="4" t="s">
        <v>1518</v>
      </c>
      <c r="E162" s="4" t="s">
        <v>1519</v>
      </c>
      <c r="F162" s="4" t="s">
        <v>1520</v>
      </c>
      <c r="G162" s="4" t="s">
        <v>899</v>
      </c>
      <c r="J162" s="4" t="s">
        <v>3153</v>
      </c>
    </row>
    <row r="163" spans="1:10">
      <c r="A163" s="4">
        <v>162</v>
      </c>
      <c r="B163" s="4" t="s">
        <v>874</v>
      </c>
      <c r="C163" s="4" t="s">
        <v>134</v>
      </c>
      <c r="D163" s="4" t="s">
        <v>1521</v>
      </c>
      <c r="E163" s="4" t="s">
        <v>1522</v>
      </c>
      <c r="F163" s="4" t="s">
        <v>1523</v>
      </c>
      <c r="G163" s="4" t="s">
        <v>970</v>
      </c>
      <c r="H163" s="4" t="s">
        <v>1524</v>
      </c>
      <c r="J163" s="4" t="s">
        <v>3153</v>
      </c>
    </row>
    <row r="164" spans="1:10">
      <c r="A164" s="4">
        <v>163</v>
      </c>
      <c r="B164" s="4" t="s">
        <v>874</v>
      </c>
      <c r="C164" s="4" t="s">
        <v>134</v>
      </c>
      <c r="D164" s="4" t="s">
        <v>1525</v>
      </c>
      <c r="E164" s="4" t="s">
        <v>1526</v>
      </c>
      <c r="F164" s="4" t="s">
        <v>1527</v>
      </c>
      <c r="G164" s="4" t="s">
        <v>1150</v>
      </c>
      <c r="J164" s="4" t="s">
        <v>3153</v>
      </c>
    </row>
    <row r="165" spans="1:10">
      <c r="A165" s="4">
        <v>164</v>
      </c>
      <c r="B165" s="4" t="s">
        <v>874</v>
      </c>
      <c r="C165" s="4" t="s">
        <v>134</v>
      </c>
      <c r="D165" s="4" t="s">
        <v>1528</v>
      </c>
      <c r="E165" s="4" t="s">
        <v>1529</v>
      </c>
      <c r="F165" s="4" t="s">
        <v>1530</v>
      </c>
      <c r="G165" s="4" t="s">
        <v>841</v>
      </c>
      <c r="J165" s="4" t="s">
        <v>3153</v>
      </c>
    </row>
    <row r="166" spans="1:10">
      <c r="A166" s="4">
        <v>165</v>
      </c>
      <c r="B166" s="4" t="s">
        <v>874</v>
      </c>
      <c r="C166" s="4" t="s">
        <v>134</v>
      </c>
      <c r="D166" s="4" t="s">
        <v>1531</v>
      </c>
      <c r="E166" s="4" t="s">
        <v>1532</v>
      </c>
      <c r="F166" s="4" t="s">
        <v>1533</v>
      </c>
      <c r="G166" s="4" t="s">
        <v>1323</v>
      </c>
      <c r="H166" s="4" t="s">
        <v>1534</v>
      </c>
      <c r="J166" s="4" t="s">
        <v>3153</v>
      </c>
    </row>
    <row r="167" spans="1:10">
      <c r="A167" s="4">
        <v>166</v>
      </c>
      <c r="B167" s="4" t="s">
        <v>874</v>
      </c>
      <c r="C167" s="4" t="s">
        <v>134</v>
      </c>
      <c r="D167" s="4" t="s">
        <v>1535</v>
      </c>
      <c r="E167" s="4" t="s">
        <v>1536</v>
      </c>
      <c r="F167" s="4" t="s">
        <v>1537</v>
      </c>
      <c r="G167" s="4" t="s">
        <v>1141</v>
      </c>
      <c r="J167" s="4" t="s">
        <v>3153</v>
      </c>
    </row>
    <row r="168" spans="1:10">
      <c r="A168" s="4">
        <v>167</v>
      </c>
      <c r="B168" s="4" t="s">
        <v>874</v>
      </c>
      <c r="C168" s="4" t="s">
        <v>134</v>
      </c>
      <c r="D168" s="4" t="s">
        <v>1538</v>
      </c>
      <c r="E168" s="4" t="s">
        <v>1539</v>
      </c>
      <c r="F168" s="4" t="s">
        <v>1540</v>
      </c>
      <c r="G168" s="4" t="s">
        <v>842</v>
      </c>
      <c r="H168" s="4" t="s">
        <v>1541</v>
      </c>
      <c r="J168" s="4" t="s">
        <v>3153</v>
      </c>
    </row>
    <row r="169" spans="1:10">
      <c r="A169" s="4">
        <v>168</v>
      </c>
      <c r="B169" s="4" t="s">
        <v>874</v>
      </c>
      <c r="C169" s="4" t="s">
        <v>134</v>
      </c>
      <c r="D169" s="4" t="s">
        <v>1542</v>
      </c>
      <c r="E169" s="4" t="s">
        <v>1543</v>
      </c>
      <c r="F169" s="4" t="s">
        <v>1544</v>
      </c>
      <c r="G169" s="4" t="s">
        <v>1545</v>
      </c>
      <c r="J169" s="4" t="s">
        <v>3153</v>
      </c>
    </row>
    <row r="170" spans="1:10">
      <c r="A170" s="4">
        <v>169</v>
      </c>
      <c r="B170" s="4" t="s">
        <v>874</v>
      </c>
      <c r="C170" s="4" t="s">
        <v>134</v>
      </c>
      <c r="D170" s="4" t="s">
        <v>1546</v>
      </c>
      <c r="E170" s="4" t="s">
        <v>1547</v>
      </c>
      <c r="F170" s="4" t="s">
        <v>1548</v>
      </c>
      <c r="G170" s="4" t="s">
        <v>1549</v>
      </c>
      <c r="H170" s="4" t="s">
        <v>1550</v>
      </c>
      <c r="J170" s="4" t="s">
        <v>3153</v>
      </c>
    </row>
    <row r="171" spans="1:10">
      <c r="A171" s="4">
        <v>170</v>
      </c>
      <c r="B171" s="4" t="s">
        <v>874</v>
      </c>
      <c r="C171" s="4" t="s">
        <v>134</v>
      </c>
      <c r="D171" s="4" t="s">
        <v>1551</v>
      </c>
      <c r="E171" s="4" t="s">
        <v>1552</v>
      </c>
      <c r="F171" s="4" t="s">
        <v>1553</v>
      </c>
      <c r="G171" s="4" t="s">
        <v>1155</v>
      </c>
      <c r="J171" s="4" t="s">
        <v>3153</v>
      </c>
    </row>
    <row r="172" spans="1:10">
      <c r="A172" s="4">
        <v>171</v>
      </c>
      <c r="B172" s="4" t="s">
        <v>874</v>
      </c>
      <c r="C172" s="4" t="s">
        <v>134</v>
      </c>
      <c r="D172" s="4" t="s">
        <v>1554</v>
      </c>
      <c r="E172" s="4" t="s">
        <v>1555</v>
      </c>
      <c r="F172" s="4" t="s">
        <v>1556</v>
      </c>
      <c r="G172" s="4" t="s">
        <v>1097</v>
      </c>
      <c r="H172" s="4" t="s">
        <v>1557</v>
      </c>
      <c r="J172" s="4" t="s">
        <v>3153</v>
      </c>
    </row>
    <row r="173" spans="1:10">
      <c r="A173" s="4">
        <v>172</v>
      </c>
      <c r="B173" s="4" t="s">
        <v>874</v>
      </c>
      <c r="C173" s="4" t="s">
        <v>134</v>
      </c>
      <c r="D173" s="4" t="s">
        <v>1558</v>
      </c>
      <c r="E173" s="4" t="s">
        <v>1559</v>
      </c>
      <c r="F173" s="4" t="s">
        <v>1560</v>
      </c>
      <c r="G173" s="4" t="s">
        <v>1561</v>
      </c>
      <c r="H173" s="4" t="s">
        <v>1562</v>
      </c>
      <c r="J173" s="4" t="s">
        <v>3153</v>
      </c>
    </row>
    <row r="174" spans="1:10">
      <c r="A174" s="4">
        <v>173</v>
      </c>
      <c r="B174" s="4" t="s">
        <v>874</v>
      </c>
      <c r="C174" s="4" t="s">
        <v>134</v>
      </c>
      <c r="D174" s="4" t="s">
        <v>1563</v>
      </c>
      <c r="E174" s="4" t="s">
        <v>1564</v>
      </c>
      <c r="F174" s="4" t="s">
        <v>1565</v>
      </c>
      <c r="G174" s="4" t="s">
        <v>1300</v>
      </c>
      <c r="H174" s="4" t="s">
        <v>1566</v>
      </c>
      <c r="J174" s="4" t="s">
        <v>3153</v>
      </c>
    </row>
    <row r="175" spans="1:10">
      <c r="A175" s="4">
        <v>174</v>
      </c>
      <c r="B175" s="4" t="s">
        <v>874</v>
      </c>
      <c r="C175" s="4" t="s">
        <v>134</v>
      </c>
      <c r="D175" s="4" t="s">
        <v>1567</v>
      </c>
      <c r="E175" s="4" t="s">
        <v>1568</v>
      </c>
      <c r="F175" s="4" t="s">
        <v>1569</v>
      </c>
      <c r="G175" s="4" t="s">
        <v>1141</v>
      </c>
      <c r="H175" s="4" t="s">
        <v>1570</v>
      </c>
      <c r="J175" s="4" t="s">
        <v>3153</v>
      </c>
    </row>
    <row r="176" spans="1:10">
      <c r="A176" s="4">
        <v>175</v>
      </c>
      <c r="B176" s="4" t="s">
        <v>874</v>
      </c>
      <c r="C176" s="4" t="s">
        <v>134</v>
      </c>
      <c r="D176" s="4" t="s">
        <v>1571</v>
      </c>
      <c r="E176" s="4" t="s">
        <v>1572</v>
      </c>
      <c r="F176" s="4" t="s">
        <v>1573</v>
      </c>
      <c r="G176" s="4" t="s">
        <v>1110</v>
      </c>
      <c r="H176" s="4" t="s">
        <v>1574</v>
      </c>
      <c r="J176" s="4" t="s">
        <v>3153</v>
      </c>
    </row>
    <row r="177" spans="1:10">
      <c r="A177" s="4">
        <v>176</v>
      </c>
      <c r="B177" s="4" t="s">
        <v>874</v>
      </c>
      <c r="C177" s="4" t="s">
        <v>134</v>
      </c>
      <c r="D177" s="4" t="s">
        <v>1575</v>
      </c>
      <c r="E177" s="4" t="s">
        <v>1576</v>
      </c>
      <c r="F177" s="4" t="s">
        <v>1577</v>
      </c>
      <c r="G177" s="4" t="s">
        <v>1358</v>
      </c>
      <c r="J177" s="4" t="s">
        <v>3153</v>
      </c>
    </row>
    <row r="178" spans="1:10">
      <c r="A178" s="4">
        <v>177</v>
      </c>
      <c r="B178" s="4" t="s">
        <v>874</v>
      </c>
      <c r="C178" s="4" t="s">
        <v>134</v>
      </c>
      <c r="D178" s="4" t="s">
        <v>1578</v>
      </c>
      <c r="E178" s="4" t="s">
        <v>1579</v>
      </c>
      <c r="F178" s="4" t="s">
        <v>1580</v>
      </c>
      <c r="G178" s="4" t="s">
        <v>1549</v>
      </c>
      <c r="H178" s="4" t="s">
        <v>1581</v>
      </c>
      <c r="J178" s="4" t="s">
        <v>3153</v>
      </c>
    </row>
    <row r="179" spans="1:10">
      <c r="A179" s="4">
        <v>178</v>
      </c>
      <c r="B179" s="4" t="s">
        <v>874</v>
      </c>
      <c r="C179" s="4" t="s">
        <v>134</v>
      </c>
      <c r="D179" s="4" t="s">
        <v>1582</v>
      </c>
      <c r="E179" s="4" t="s">
        <v>1583</v>
      </c>
      <c r="F179" s="4" t="s">
        <v>1584</v>
      </c>
      <c r="G179" s="4" t="s">
        <v>1110</v>
      </c>
      <c r="H179" s="4" t="s">
        <v>1585</v>
      </c>
      <c r="J179" s="4" t="s">
        <v>3153</v>
      </c>
    </row>
    <row r="180" spans="1:10">
      <c r="A180" s="4">
        <v>179</v>
      </c>
      <c r="B180" s="4" t="s">
        <v>874</v>
      </c>
      <c r="C180" s="4" t="s">
        <v>134</v>
      </c>
      <c r="D180" s="4" t="s">
        <v>1586</v>
      </c>
      <c r="E180" s="4" t="s">
        <v>1587</v>
      </c>
      <c r="F180" s="4" t="s">
        <v>1588</v>
      </c>
      <c r="G180" s="4" t="s">
        <v>1589</v>
      </c>
      <c r="J180" s="4" t="s">
        <v>3153</v>
      </c>
    </row>
    <row r="181" spans="1:10">
      <c r="A181" s="4">
        <v>180</v>
      </c>
      <c r="B181" s="4" t="s">
        <v>874</v>
      </c>
      <c r="C181" s="4" t="s">
        <v>134</v>
      </c>
      <c r="D181" s="4" t="s">
        <v>1590</v>
      </c>
      <c r="E181" s="4" t="s">
        <v>1591</v>
      </c>
      <c r="F181" s="4" t="s">
        <v>1592</v>
      </c>
      <c r="G181" s="4" t="s">
        <v>1012</v>
      </c>
      <c r="H181" s="4" t="s">
        <v>1593</v>
      </c>
      <c r="J181" s="4" t="s">
        <v>3153</v>
      </c>
    </row>
    <row r="182" spans="1:10">
      <c r="A182" s="4">
        <v>181</v>
      </c>
      <c r="B182" s="4" t="s">
        <v>874</v>
      </c>
      <c r="C182" s="4" t="s">
        <v>134</v>
      </c>
      <c r="D182" s="4" t="s">
        <v>1594</v>
      </c>
      <c r="E182" s="4" t="s">
        <v>1595</v>
      </c>
      <c r="F182" s="4" t="s">
        <v>1596</v>
      </c>
      <c r="G182" s="4" t="s">
        <v>1295</v>
      </c>
      <c r="H182" s="4" t="s">
        <v>1597</v>
      </c>
      <c r="J182" s="4" t="s">
        <v>3153</v>
      </c>
    </row>
    <row r="183" spans="1:10">
      <c r="A183" s="4">
        <v>182</v>
      </c>
      <c r="B183" s="4" t="s">
        <v>874</v>
      </c>
      <c r="C183" s="4" t="s">
        <v>134</v>
      </c>
      <c r="D183" s="4" t="s">
        <v>1598</v>
      </c>
      <c r="E183" s="4" t="s">
        <v>1599</v>
      </c>
      <c r="F183" s="4" t="s">
        <v>1600</v>
      </c>
      <c r="G183" s="4" t="s">
        <v>1050</v>
      </c>
      <c r="H183" s="4" t="s">
        <v>1601</v>
      </c>
      <c r="J183" s="4" t="s">
        <v>3153</v>
      </c>
    </row>
    <row r="184" spans="1:10">
      <c r="A184" s="4">
        <v>183</v>
      </c>
      <c r="B184" s="4" t="s">
        <v>874</v>
      </c>
      <c r="C184" s="4" t="s">
        <v>134</v>
      </c>
      <c r="D184" s="4" t="s">
        <v>1602</v>
      </c>
      <c r="E184" s="4" t="s">
        <v>1603</v>
      </c>
      <c r="F184" s="4" t="s">
        <v>1604</v>
      </c>
      <c r="G184" s="4" t="s">
        <v>841</v>
      </c>
      <c r="H184" s="4" t="s">
        <v>1605</v>
      </c>
      <c r="J184" s="4" t="s">
        <v>3153</v>
      </c>
    </row>
    <row r="185" spans="1:10">
      <c r="A185" s="4">
        <v>184</v>
      </c>
      <c r="B185" s="4" t="s">
        <v>874</v>
      </c>
      <c r="C185" s="4" t="s">
        <v>134</v>
      </c>
      <c r="D185" s="4" t="s">
        <v>1606</v>
      </c>
      <c r="E185" s="4" t="s">
        <v>1607</v>
      </c>
      <c r="F185" s="4" t="s">
        <v>1608</v>
      </c>
      <c r="G185" s="4" t="s">
        <v>899</v>
      </c>
      <c r="H185" s="4" t="s">
        <v>1609</v>
      </c>
      <c r="J185" s="4" t="s">
        <v>3153</v>
      </c>
    </row>
    <row r="186" spans="1:10">
      <c r="A186" s="4">
        <v>185</v>
      </c>
      <c r="B186" s="4" t="s">
        <v>874</v>
      </c>
      <c r="C186" s="4" t="s">
        <v>134</v>
      </c>
      <c r="D186" s="4" t="s">
        <v>1610</v>
      </c>
      <c r="E186" s="4" t="s">
        <v>1611</v>
      </c>
      <c r="F186" s="4" t="s">
        <v>1612</v>
      </c>
      <c r="G186" s="4" t="s">
        <v>899</v>
      </c>
      <c r="J186" s="4" t="s">
        <v>3153</v>
      </c>
    </row>
    <row r="187" spans="1:10">
      <c r="A187" s="4">
        <v>186</v>
      </c>
      <c r="B187" s="4" t="s">
        <v>874</v>
      </c>
      <c r="C187" s="4" t="s">
        <v>134</v>
      </c>
      <c r="D187" s="4" t="s">
        <v>1613</v>
      </c>
      <c r="E187" s="4" t="s">
        <v>1614</v>
      </c>
      <c r="F187" s="4" t="s">
        <v>1615</v>
      </c>
      <c r="G187" s="4" t="s">
        <v>1045</v>
      </c>
      <c r="H187" s="4" t="s">
        <v>1616</v>
      </c>
      <c r="J187" s="4" t="s">
        <v>3153</v>
      </c>
    </row>
    <row r="188" spans="1:10">
      <c r="A188" s="4">
        <v>187</v>
      </c>
      <c r="B188" s="4" t="s">
        <v>874</v>
      </c>
      <c r="C188" s="4" t="s">
        <v>134</v>
      </c>
      <c r="D188" s="4" t="s">
        <v>1617</v>
      </c>
      <c r="E188" s="4" t="s">
        <v>1618</v>
      </c>
      <c r="F188" s="4" t="s">
        <v>1619</v>
      </c>
      <c r="G188" s="4" t="s">
        <v>1000</v>
      </c>
      <c r="H188" s="4" t="s">
        <v>1620</v>
      </c>
      <c r="J188" s="4" t="s">
        <v>3153</v>
      </c>
    </row>
    <row r="189" spans="1:10">
      <c r="A189" s="4">
        <v>188</v>
      </c>
      <c r="B189" s="4" t="s">
        <v>874</v>
      </c>
      <c r="C189" s="4" t="s">
        <v>134</v>
      </c>
      <c r="D189" s="4" t="s">
        <v>1621</v>
      </c>
      <c r="E189" s="4" t="s">
        <v>1622</v>
      </c>
      <c r="F189" s="4" t="s">
        <v>1623</v>
      </c>
      <c r="G189" s="4" t="s">
        <v>1469</v>
      </c>
      <c r="H189" s="4" t="s">
        <v>1624</v>
      </c>
      <c r="J189" s="4" t="s">
        <v>3153</v>
      </c>
    </row>
    <row r="190" spans="1:10">
      <c r="A190" s="4">
        <v>189</v>
      </c>
      <c r="B190" s="4" t="s">
        <v>874</v>
      </c>
      <c r="C190" s="4" t="s">
        <v>134</v>
      </c>
      <c r="D190" s="4" t="s">
        <v>1625</v>
      </c>
      <c r="E190" s="4" t="s">
        <v>1622</v>
      </c>
      <c r="F190" s="4" t="s">
        <v>1626</v>
      </c>
      <c r="G190" s="4" t="s">
        <v>1627</v>
      </c>
      <c r="J190" s="4" t="s">
        <v>3153</v>
      </c>
    </row>
    <row r="191" spans="1:10">
      <c r="A191" s="4">
        <v>190</v>
      </c>
      <c r="B191" s="4" t="s">
        <v>874</v>
      </c>
      <c r="C191" s="4" t="s">
        <v>134</v>
      </c>
      <c r="D191" s="4" t="s">
        <v>1628</v>
      </c>
      <c r="E191" s="4" t="s">
        <v>1622</v>
      </c>
      <c r="F191" s="4" t="s">
        <v>1629</v>
      </c>
      <c r="G191" s="4" t="s">
        <v>1150</v>
      </c>
      <c r="H191" s="4" t="s">
        <v>1630</v>
      </c>
      <c r="J191" s="4" t="s">
        <v>3153</v>
      </c>
    </row>
    <row r="192" spans="1:10">
      <c r="A192" s="4">
        <v>191</v>
      </c>
      <c r="B192" s="4" t="s">
        <v>874</v>
      </c>
      <c r="C192" s="4" t="s">
        <v>134</v>
      </c>
      <c r="D192" s="4" t="s">
        <v>1631</v>
      </c>
      <c r="E192" s="4" t="s">
        <v>1622</v>
      </c>
      <c r="F192" s="4" t="s">
        <v>1632</v>
      </c>
      <c r="G192" s="4" t="s">
        <v>992</v>
      </c>
      <c r="J192" s="4" t="s">
        <v>3153</v>
      </c>
    </row>
    <row r="193" spans="1:10">
      <c r="A193" s="4">
        <v>192</v>
      </c>
      <c r="B193" s="4" t="s">
        <v>874</v>
      </c>
      <c r="C193" s="4" t="s">
        <v>134</v>
      </c>
      <c r="D193" s="4" t="s">
        <v>1633</v>
      </c>
      <c r="E193" s="4" t="s">
        <v>1634</v>
      </c>
      <c r="F193" s="4" t="s">
        <v>1635</v>
      </c>
      <c r="G193" s="4" t="s">
        <v>1636</v>
      </c>
      <c r="J193" s="4" t="s">
        <v>3153</v>
      </c>
    </row>
    <row r="194" spans="1:10">
      <c r="A194" s="4">
        <v>193</v>
      </c>
      <c r="B194" s="4" t="s">
        <v>874</v>
      </c>
      <c r="C194" s="4" t="s">
        <v>134</v>
      </c>
      <c r="D194" s="4" t="s">
        <v>1637</v>
      </c>
      <c r="E194" s="4" t="s">
        <v>1638</v>
      </c>
      <c r="F194" s="4" t="s">
        <v>1639</v>
      </c>
      <c r="G194" s="4" t="s">
        <v>1640</v>
      </c>
      <c r="H194" s="4" t="s">
        <v>1641</v>
      </c>
      <c r="J194" s="4" t="s">
        <v>3153</v>
      </c>
    </row>
    <row r="195" spans="1:10">
      <c r="A195" s="4">
        <v>194</v>
      </c>
      <c r="B195" s="4" t="s">
        <v>874</v>
      </c>
      <c r="C195" s="4" t="s">
        <v>134</v>
      </c>
      <c r="D195" s="4" t="s">
        <v>1642</v>
      </c>
      <c r="E195" s="4" t="s">
        <v>1643</v>
      </c>
      <c r="F195" s="4" t="s">
        <v>1644</v>
      </c>
      <c r="G195" s="4" t="s">
        <v>970</v>
      </c>
      <c r="H195" s="4" t="s">
        <v>1645</v>
      </c>
      <c r="J195" s="4" t="s">
        <v>3153</v>
      </c>
    </row>
    <row r="196" spans="1:10">
      <c r="A196" s="4">
        <v>195</v>
      </c>
      <c r="B196" s="4" t="s">
        <v>874</v>
      </c>
      <c r="C196" s="4" t="s">
        <v>134</v>
      </c>
      <c r="D196" s="4" t="s">
        <v>1646</v>
      </c>
      <c r="E196" s="4" t="s">
        <v>1647</v>
      </c>
      <c r="F196" s="4" t="s">
        <v>1648</v>
      </c>
      <c r="G196" s="4" t="s">
        <v>1469</v>
      </c>
      <c r="H196" s="4" t="s">
        <v>1649</v>
      </c>
      <c r="J196" s="4" t="s">
        <v>3153</v>
      </c>
    </row>
    <row r="197" spans="1:10">
      <c r="A197" s="4">
        <v>196</v>
      </c>
      <c r="B197" s="4" t="s">
        <v>874</v>
      </c>
      <c r="C197" s="4" t="s">
        <v>134</v>
      </c>
      <c r="D197" s="4" t="s">
        <v>1650</v>
      </c>
      <c r="E197" s="4" t="s">
        <v>1651</v>
      </c>
      <c r="F197" s="4" t="s">
        <v>1652</v>
      </c>
      <c r="G197" s="4" t="s">
        <v>1323</v>
      </c>
      <c r="H197" s="4" t="s">
        <v>1653</v>
      </c>
      <c r="J197" s="4" t="s">
        <v>3153</v>
      </c>
    </row>
    <row r="198" spans="1:10">
      <c r="A198" s="4">
        <v>197</v>
      </c>
      <c r="B198" s="4" t="s">
        <v>874</v>
      </c>
      <c r="C198" s="4" t="s">
        <v>134</v>
      </c>
      <c r="D198" s="4" t="s">
        <v>1654</v>
      </c>
      <c r="E198" s="4" t="s">
        <v>1655</v>
      </c>
      <c r="F198" s="4" t="s">
        <v>1656</v>
      </c>
      <c r="G198" s="4" t="s">
        <v>1657</v>
      </c>
      <c r="H198" s="4" t="s">
        <v>1658</v>
      </c>
      <c r="J198" s="4" t="s">
        <v>3153</v>
      </c>
    </row>
    <row r="199" spans="1:10">
      <c r="A199" s="4">
        <v>198</v>
      </c>
      <c r="B199" s="4" t="s">
        <v>874</v>
      </c>
      <c r="C199" s="4" t="s">
        <v>134</v>
      </c>
      <c r="D199" s="4" t="s">
        <v>1659</v>
      </c>
      <c r="E199" s="4" t="s">
        <v>1660</v>
      </c>
      <c r="F199" s="4" t="s">
        <v>1661</v>
      </c>
      <c r="G199" s="4" t="s">
        <v>899</v>
      </c>
      <c r="H199" s="4" t="s">
        <v>1662</v>
      </c>
      <c r="J199" s="4" t="s">
        <v>3153</v>
      </c>
    </row>
    <row r="200" spans="1:10">
      <c r="A200" s="4">
        <v>199</v>
      </c>
      <c r="B200" s="4" t="s">
        <v>874</v>
      </c>
      <c r="C200" s="4" t="s">
        <v>134</v>
      </c>
      <c r="D200" s="4" t="s">
        <v>1663</v>
      </c>
      <c r="E200" s="4" t="s">
        <v>1664</v>
      </c>
      <c r="F200" s="4" t="s">
        <v>1665</v>
      </c>
      <c r="G200" s="4" t="s">
        <v>1666</v>
      </c>
      <c r="J200" s="4" t="s">
        <v>3153</v>
      </c>
    </row>
    <row r="201" spans="1:10">
      <c r="A201" s="4">
        <v>200</v>
      </c>
      <c r="B201" s="4" t="s">
        <v>874</v>
      </c>
      <c r="C201" s="4" t="s">
        <v>134</v>
      </c>
      <c r="D201" s="4" t="s">
        <v>1667</v>
      </c>
      <c r="E201" s="4" t="s">
        <v>1668</v>
      </c>
      <c r="F201" s="4" t="s">
        <v>1669</v>
      </c>
      <c r="G201" s="4" t="s">
        <v>1670</v>
      </c>
      <c r="J201" s="4" t="s">
        <v>3153</v>
      </c>
    </row>
    <row r="202" spans="1:10">
      <c r="A202" s="4">
        <v>201</v>
      </c>
      <c r="B202" s="4" t="s">
        <v>874</v>
      </c>
      <c r="C202" s="4" t="s">
        <v>134</v>
      </c>
      <c r="D202" s="4" t="s">
        <v>1671</v>
      </c>
      <c r="E202" s="4" t="s">
        <v>1672</v>
      </c>
      <c r="F202" s="4" t="s">
        <v>1673</v>
      </c>
      <c r="G202" s="4" t="s">
        <v>882</v>
      </c>
      <c r="H202" s="4" t="s">
        <v>1674</v>
      </c>
      <c r="J202" s="4" t="s">
        <v>3153</v>
      </c>
    </row>
    <row r="203" spans="1:10">
      <c r="A203" s="4">
        <v>202</v>
      </c>
      <c r="B203" s="4" t="s">
        <v>874</v>
      </c>
      <c r="C203" s="4" t="s">
        <v>134</v>
      </c>
      <c r="D203" s="4" t="s">
        <v>1675</v>
      </c>
      <c r="E203" s="4" t="s">
        <v>1676</v>
      </c>
      <c r="F203" s="4" t="s">
        <v>1677</v>
      </c>
      <c r="G203" s="4" t="s">
        <v>1678</v>
      </c>
      <c r="J203" s="4" t="s">
        <v>3153</v>
      </c>
    </row>
    <row r="204" spans="1:10">
      <c r="A204" s="4">
        <v>203</v>
      </c>
      <c r="B204" s="4" t="s">
        <v>874</v>
      </c>
      <c r="C204" s="4" t="s">
        <v>134</v>
      </c>
      <c r="D204" s="4" t="s">
        <v>1679</v>
      </c>
      <c r="E204" s="4" t="s">
        <v>1680</v>
      </c>
      <c r="F204" s="4" t="s">
        <v>1681</v>
      </c>
      <c r="G204" s="4" t="s">
        <v>1682</v>
      </c>
      <c r="H204" s="4" t="s">
        <v>1683</v>
      </c>
      <c r="J204" s="4" t="s">
        <v>3153</v>
      </c>
    </row>
    <row r="205" spans="1:10">
      <c r="A205" s="4">
        <v>204</v>
      </c>
      <c r="B205" s="4" t="s">
        <v>874</v>
      </c>
      <c r="C205" s="4" t="s">
        <v>134</v>
      </c>
      <c r="D205" s="4" t="s">
        <v>1684</v>
      </c>
      <c r="E205" s="4" t="s">
        <v>1685</v>
      </c>
      <c r="F205" s="4" t="s">
        <v>1686</v>
      </c>
      <c r="G205" s="4" t="s">
        <v>970</v>
      </c>
      <c r="H205" s="4" t="s">
        <v>1687</v>
      </c>
      <c r="J205" s="4" t="s">
        <v>3153</v>
      </c>
    </row>
    <row r="206" spans="1:10">
      <c r="A206" s="4">
        <v>205</v>
      </c>
      <c r="B206" s="4" t="s">
        <v>874</v>
      </c>
      <c r="C206" s="4" t="s">
        <v>134</v>
      </c>
      <c r="D206" s="4" t="s">
        <v>1688</v>
      </c>
      <c r="E206" s="4" t="s">
        <v>1689</v>
      </c>
      <c r="F206" s="4" t="s">
        <v>1690</v>
      </c>
      <c r="G206" s="4" t="s">
        <v>970</v>
      </c>
      <c r="J206" s="4" t="s">
        <v>3153</v>
      </c>
    </row>
    <row r="207" spans="1:10">
      <c r="A207" s="4">
        <v>206</v>
      </c>
      <c r="B207" s="4" t="s">
        <v>874</v>
      </c>
      <c r="C207" s="4" t="s">
        <v>134</v>
      </c>
      <c r="D207" s="4" t="s">
        <v>1691</v>
      </c>
      <c r="E207" s="4" t="s">
        <v>1692</v>
      </c>
      <c r="F207" s="4" t="s">
        <v>1693</v>
      </c>
      <c r="G207" s="4" t="s">
        <v>1150</v>
      </c>
      <c r="H207" s="4" t="s">
        <v>1694</v>
      </c>
      <c r="J207" s="4" t="s">
        <v>3153</v>
      </c>
    </row>
    <row r="208" spans="1:10">
      <c r="A208" s="4">
        <v>207</v>
      </c>
      <c r="B208" s="4" t="s">
        <v>874</v>
      </c>
      <c r="C208" s="4" t="s">
        <v>134</v>
      </c>
      <c r="D208" s="4" t="s">
        <v>1695</v>
      </c>
      <c r="E208" s="4" t="s">
        <v>1696</v>
      </c>
      <c r="F208" s="4" t="s">
        <v>1697</v>
      </c>
      <c r="G208" s="4" t="s">
        <v>1333</v>
      </c>
      <c r="H208" s="4" t="s">
        <v>1698</v>
      </c>
      <c r="J208" s="4" t="s">
        <v>3153</v>
      </c>
    </row>
    <row r="209" spans="1:10">
      <c r="A209" s="4">
        <v>208</v>
      </c>
      <c r="B209" s="4" t="s">
        <v>874</v>
      </c>
      <c r="C209" s="4" t="s">
        <v>134</v>
      </c>
      <c r="D209" s="4" t="s">
        <v>1699</v>
      </c>
      <c r="E209" s="4" t="s">
        <v>1700</v>
      </c>
      <c r="F209" s="4" t="s">
        <v>1701</v>
      </c>
      <c r="G209" s="4" t="s">
        <v>1150</v>
      </c>
      <c r="J209" s="4" t="s">
        <v>3153</v>
      </c>
    </row>
    <row r="210" spans="1:10">
      <c r="A210" s="4">
        <v>209</v>
      </c>
      <c r="B210" s="4" t="s">
        <v>874</v>
      </c>
      <c r="C210" s="4" t="s">
        <v>134</v>
      </c>
      <c r="D210" s="4" t="s">
        <v>1702</v>
      </c>
      <c r="E210" s="4" t="s">
        <v>1703</v>
      </c>
      <c r="F210" s="4" t="s">
        <v>1704</v>
      </c>
      <c r="G210" s="4" t="s">
        <v>1176</v>
      </c>
      <c r="H210" s="4" t="s">
        <v>1705</v>
      </c>
      <c r="J210" s="4" t="s">
        <v>3153</v>
      </c>
    </row>
    <row r="211" spans="1:10">
      <c r="A211" s="4">
        <v>210</v>
      </c>
      <c r="B211" s="4" t="s">
        <v>874</v>
      </c>
      <c r="C211" s="4" t="s">
        <v>134</v>
      </c>
      <c r="D211" s="4" t="s">
        <v>1706</v>
      </c>
      <c r="E211" s="4" t="s">
        <v>1707</v>
      </c>
      <c r="F211" s="4" t="s">
        <v>1708</v>
      </c>
      <c r="G211" s="4" t="s">
        <v>1155</v>
      </c>
      <c r="H211" s="4" t="s">
        <v>1709</v>
      </c>
      <c r="J211" s="4" t="s">
        <v>3153</v>
      </c>
    </row>
    <row r="212" spans="1:10">
      <c r="A212" s="4">
        <v>211</v>
      </c>
      <c r="B212" s="4" t="s">
        <v>874</v>
      </c>
      <c r="C212" s="4" t="s">
        <v>134</v>
      </c>
      <c r="D212" s="4" t="s">
        <v>1710</v>
      </c>
      <c r="E212" s="4" t="s">
        <v>1711</v>
      </c>
      <c r="F212" s="4" t="s">
        <v>1712</v>
      </c>
      <c r="G212" s="4" t="s">
        <v>907</v>
      </c>
      <c r="H212" s="4" t="s">
        <v>1713</v>
      </c>
      <c r="J212" s="4" t="s">
        <v>3153</v>
      </c>
    </row>
    <row r="213" spans="1:10">
      <c r="A213" s="4">
        <v>212</v>
      </c>
      <c r="B213" s="4" t="s">
        <v>874</v>
      </c>
      <c r="C213" s="4" t="s">
        <v>134</v>
      </c>
      <c r="D213" s="4" t="s">
        <v>1714</v>
      </c>
      <c r="E213" s="4" t="s">
        <v>1715</v>
      </c>
      <c r="F213" s="4" t="s">
        <v>1716</v>
      </c>
      <c r="G213" s="4" t="s">
        <v>1319</v>
      </c>
      <c r="H213" s="4" t="s">
        <v>1717</v>
      </c>
      <c r="J213" s="4" t="s">
        <v>3153</v>
      </c>
    </row>
    <row r="214" spans="1:10">
      <c r="A214" s="4">
        <v>213</v>
      </c>
      <c r="B214" s="4" t="s">
        <v>874</v>
      </c>
      <c r="C214" s="4" t="s">
        <v>134</v>
      </c>
      <c r="D214" s="4" t="s">
        <v>1718</v>
      </c>
      <c r="E214" s="4" t="s">
        <v>1719</v>
      </c>
      <c r="F214" s="4" t="s">
        <v>1720</v>
      </c>
      <c r="G214" s="4" t="s">
        <v>1097</v>
      </c>
      <c r="H214" s="4" t="s">
        <v>1721</v>
      </c>
      <c r="J214" s="4" t="s">
        <v>3153</v>
      </c>
    </row>
    <row r="215" spans="1:10">
      <c r="A215" s="4">
        <v>214</v>
      </c>
      <c r="B215" s="4" t="s">
        <v>874</v>
      </c>
      <c r="C215" s="4" t="s">
        <v>134</v>
      </c>
      <c r="D215" s="4" t="s">
        <v>1722</v>
      </c>
      <c r="E215" s="4" t="s">
        <v>1723</v>
      </c>
      <c r="F215" s="4" t="s">
        <v>1724</v>
      </c>
      <c r="G215" s="4" t="s">
        <v>1469</v>
      </c>
      <c r="H215" s="4" t="s">
        <v>1725</v>
      </c>
      <c r="J215" s="4" t="s">
        <v>3153</v>
      </c>
    </row>
    <row r="216" spans="1:10">
      <c r="A216" s="4">
        <v>215</v>
      </c>
      <c r="B216" s="4" t="s">
        <v>874</v>
      </c>
      <c r="C216" s="4" t="s">
        <v>134</v>
      </c>
      <c r="D216" s="4" t="s">
        <v>1726</v>
      </c>
      <c r="E216" s="4" t="s">
        <v>1727</v>
      </c>
      <c r="F216" s="4" t="s">
        <v>1728</v>
      </c>
      <c r="G216" s="4" t="s">
        <v>1176</v>
      </c>
      <c r="H216" s="4" t="s">
        <v>1729</v>
      </c>
      <c r="J216" s="4" t="s">
        <v>3153</v>
      </c>
    </row>
    <row r="217" spans="1:10">
      <c r="A217" s="4">
        <v>216</v>
      </c>
      <c r="B217" s="4" t="s">
        <v>874</v>
      </c>
      <c r="C217" s="4" t="s">
        <v>134</v>
      </c>
      <c r="D217" s="4" t="s">
        <v>1730</v>
      </c>
      <c r="E217" s="4" t="s">
        <v>1731</v>
      </c>
      <c r="F217" s="4" t="s">
        <v>1732</v>
      </c>
      <c r="G217" s="4" t="s">
        <v>1733</v>
      </c>
      <c r="J217" s="4" t="s">
        <v>3153</v>
      </c>
    </row>
    <row r="218" spans="1:10">
      <c r="A218" s="4">
        <v>217</v>
      </c>
      <c r="B218" s="4" t="s">
        <v>874</v>
      </c>
      <c r="C218" s="4" t="s">
        <v>134</v>
      </c>
      <c r="D218" s="4" t="s">
        <v>1734</v>
      </c>
      <c r="E218" s="4" t="s">
        <v>1735</v>
      </c>
      <c r="F218" s="4" t="s">
        <v>1736</v>
      </c>
      <c r="G218" s="4" t="s">
        <v>1155</v>
      </c>
      <c r="J218" s="4" t="s">
        <v>3153</v>
      </c>
    </row>
    <row r="219" spans="1:10">
      <c r="A219" s="4">
        <v>218</v>
      </c>
      <c r="B219" s="4" t="s">
        <v>874</v>
      </c>
      <c r="C219" s="4" t="s">
        <v>134</v>
      </c>
      <c r="D219" s="4" t="s">
        <v>1737</v>
      </c>
      <c r="E219" s="4" t="s">
        <v>1738</v>
      </c>
      <c r="F219" s="4" t="s">
        <v>1739</v>
      </c>
      <c r="G219" s="4" t="s">
        <v>1150</v>
      </c>
      <c r="H219" s="4" t="s">
        <v>1740</v>
      </c>
      <c r="J219" s="4" t="s">
        <v>3153</v>
      </c>
    </row>
    <row r="220" spans="1:10">
      <c r="A220" s="4">
        <v>219</v>
      </c>
      <c r="B220" s="4" t="s">
        <v>874</v>
      </c>
      <c r="C220" s="4" t="s">
        <v>134</v>
      </c>
      <c r="D220" s="4" t="s">
        <v>1741</v>
      </c>
      <c r="E220" s="4" t="s">
        <v>1742</v>
      </c>
      <c r="F220" s="4" t="s">
        <v>1743</v>
      </c>
      <c r="G220" s="4" t="s">
        <v>1469</v>
      </c>
      <c r="H220" s="4" t="s">
        <v>1744</v>
      </c>
      <c r="J220" s="4" t="s">
        <v>3153</v>
      </c>
    </row>
    <row r="221" spans="1:10">
      <c r="A221" s="4">
        <v>220</v>
      </c>
      <c r="B221" s="4" t="s">
        <v>874</v>
      </c>
      <c r="C221" s="4" t="s">
        <v>134</v>
      </c>
      <c r="D221" s="4" t="s">
        <v>1745</v>
      </c>
      <c r="E221" s="4" t="s">
        <v>1746</v>
      </c>
      <c r="F221" s="4" t="s">
        <v>1747</v>
      </c>
      <c r="G221" s="4" t="s">
        <v>1748</v>
      </c>
      <c r="H221" s="4" t="s">
        <v>1749</v>
      </c>
      <c r="J221" s="4" t="s">
        <v>3153</v>
      </c>
    </row>
    <row r="222" spans="1:10">
      <c r="A222" s="4">
        <v>221</v>
      </c>
      <c r="B222" s="4" t="s">
        <v>874</v>
      </c>
      <c r="C222" s="4" t="s">
        <v>134</v>
      </c>
      <c r="D222" s="4" t="s">
        <v>1750</v>
      </c>
      <c r="E222" s="4" t="s">
        <v>1751</v>
      </c>
      <c r="F222" s="4" t="s">
        <v>1752</v>
      </c>
      <c r="G222" s="4" t="s">
        <v>1319</v>
      </c>
      <c r="H222" s="4" t="s">
        <v>1753</v>
      </c>
      <c r="J222" s="4" t="s">
        <v>3153</v>
      </c>
    </row>
    <row r="223" spans="1:10">
      <c r="A223" s="4">
        <v>222</v>
      </c>
      <c r="B223" s="4" t="s">
        <v>874</v>
      </c>
      <c r="C223" s="4" t="s">
        <v>134</v>
      </c>
      <c r="D223" s="4" t="s">
        <v>1754</v>
      </c>
      <c r="E223" s="4" t="s">
        <v>1755</v>
      </c>
      <c r="F223" s="4" t="s">
        <v>1756</v>
      </c>
      <c r="G223" s="4" t="s">
        <v>1757</v>
      </c>
      <c r="H223" s="4" t="s">
        <v>1758</v>
      </c>
      <c r="J223" s="4" t="s">
        <v>3153</v>
      </c>
    </row>
    <row r="224" spans="1:10">
      <c r="A224" s="4">
        <v>223</v>
      </c>
      <c r="B224" s="4" t="s">
        <v>874</v>
      </c>
      <c r="C224" s="4" t="s">
        <v>134</v>
      </c>
      <c r="D224" s="4" t="s">
        <v>1759</v>
      </c>
      <c r="E224" s="4" t="s">
        <v>1760</v>
      </c>
      <c r="F224" s="4" t="s">
        <v>1761</v>
      </c>
      <c r="G224" s="4" t="s">
        <v>1176</v>
      </c>
      <c r="H224" s="4" t="s">
        <v>1762</v>
      </c>
      <c r="J224" s="4" t="s">
        <v>3153</v>
      </c>
    </row>
    <row r="225" spans="1:10">
      <c r="A225" s="4">
        <v>224</v>
      </c>
      <c r="B225" s="4" t="s">
        <v>874</v>
      </c>
      <c r="C225" s="4" t="s">
        <v>134</v>
      </c>
      <c r="D225" s="4" t="s">
        <v>1763</v>
      </c>
      <c r="E225" s="4" t="s">
        <v>1764</v>
      </c>
      <c r="F225" s="4" t="s">
        <v>1765</v>
      </c>
      <c r="G225" s="4" t="s">
        <v>1748</v>
      </c>
      <c r="H225" s="4" t="s">
        <v>1766</v>
      </c>
      <c r="J225" s="4" t="s">
        <v>3153</v>
      </c>
    </row>
    <row r="226" spans="1:10">
      <c r="A226" s="4">
        <v>225</v>
      </c>
      <c r="B226" s="4" t="s">
        <v>874</v>
      </c>
      <c r="C226" s="4" t="s">
        <v>134</v>
      </c>
      <c r="D226" s="4" t="s">
        <v>1767</v>
      </c>
      <c r="E226" s="4" t="s">
        <v>1768</v>
      </c>
      <c r="F226" s="4" t="s">
        <v>1769</v>
      </c>
      <c r="G226" s="4" t="s">
        <v>1266</v>
      </c>
      <c r="H226" s="4" t="s">
        <v>1770</v>
      </c>
      <c r="J226" s="4" t="s">
        <v>3153</v>
      </c>
    </row>
    <row r="227" spans="1:10">
      <c r="A227" s="4">
        <v>226</v>
      </c>
      <c r="B227" s="4" t="s">
        <v>874</v>
      </c>
      <c r="C227" s="4" t="s">
        <v>134</v>
      </c>
      <c r="D227" s="4" t="s">
        <v>1771</v>
      </c>
      <c r="E227" s="4" t="s">
        <v>1772</v>
      </c>
      <c r="F227" s="4" t="s">
        <v>1773</v>
      </c>
      <c r="G227" s="4" t="s">
        <v>1774</v>
      </c>
      <c r="J227" s="4" t="s">
        <v>3153</v>
      </c>
    </row>
    <row r="228" spans="1:10">
      <c r="A228" s="4">
        <v>227</v>
      </c>
      <c r="B228" s="4" t="s">
        <v>874</v>
      </c>
      <c r="C228" s="4" t="s">
        <v>134</v>
      </c>
      <c r="D228" s="4" t="s">
        <v>1775</v>
      </c>
      <c r="E228" s="4" t="s">
        <v>1776</v>
      </c>
      <c r="F228" s="4" t="s">
        <v>1777</v>
      </c>
      <c r="G228" s="4" t="s">
        <v>1216</v>
      </c>
      <c r="J228" s="4" t="s">
        <v>3153</v>
      </c>
    </row>
    <row r="229" spans="1:10">
      <c r="A229" s="4">
        <v>228</v>
      </c>
      <c r="B229" s="4" t="s">
        <v>874</v>
      </c>
      <c r="C229" s="4" t="s">
        <v>134</v>
      </c>
      <c r="D229" s="4" t="s">
        <v>1778</v>
      </c>
      <c r="E229" s="4" t="s">
        <v>1779</v>
      </c>
      <c r="F229" s="4" t="s">
        <v>1780</v>
      </c>
      <c r="G229" s="4" t="s">
        <v>1110</v>
      </c>
      <c r="H229" s="4" t="s">
        <v>1781</v>
      </c>
      <c r="J229" s="4" t="s">
        <v>3153</v>
      </c>
    </row>
    <row r="230" spans="1:10">
      <c r="A230" s="4">
        <v>229</v>
      </c>
      <c r="B230" s="4" t="s">
        <v>874</v>
      </c>
      <c r="C230" s="4" t="s">
        <v>134</v>
      </c>
      <c r="D230" s="4" t="s">
        <v>1782</v>
      </c>
      <c r="E230" s="4" t="s">
        <v>1783</v>
      </c>
      <c r="F230" s="4" t="s">
        <v>1784</v>
      </c>
      <c r="G230" s="4" t="s">
        <v>894</v>
      </c>
      <c r="J230" s="4" t="s">
        <v>3153</v>
      </c>
    </row>
    <row r="231" spans="1:10">
      <c r="A231" s="4">
        <v>230</v>
      </c>
      <c r="B231" s="4" t="s">
        <v>874</v>
      </c>
      <c r="C231" s="4" t="s">
        <v>134</v>
      </c>
      <c r="D231" s="4" t="s">
        <v>1785</v>
      </c>
      <c r="E231" s="4" t="s">
        <v>1786</v>
      </c>
      <c r="F231" s="4" t="s">
        <v>1787</v>
      </c>
      <c r="G231" s="4" t="s">
        <v>1733</v>
      </c>
      <c r="H231" s="4" t="s">
        <v>1788</v>
      </c>
      <c r="J231" s="4" t="s">
        <v>3153</v>
      </c>
    </row>
    <row r="232" spans="1:10">
      <c r="A232" s="4">
        <v>231</v>
      </c>
      <c r="B232" s="4" t="s">
        <v>874</v>
      </c>
      <c r="C232" s="4" t="s">
        <v>134</v>
      </c>
      <c r="D232" s="4" t="s">
        <v>1789</v>
      </c>
      <c r="E232" s="4" t="s">
        <v>1790</v>
      </c>
      <c r="F232" s="4" t="s">
        <v>1791</v>
      </c>
      <c r="G232" s="4" t="s">
        <v>1283</v>
      </c>
      <c r="J232" s="4" t="s">
        <v>3153</v>
      </c>
    </row>
    <row r="233" spans="1:10">
      <c r="A233" s="4">
        <v>232</v>
      </c>
      <c r="B233" s="4" t="s">
        <v>874</v>
      </c>
      <c r="C233" s="4" t="s">
        <v>134</v>
      </c>
      <c r="D233" s="4" t="s">
        <v>1792</v>
      </c>
      <c r="E233" s="4" t="s">
        <v>1793</v>
      </c>
      <c r="F233" s="4" t="s">
        <v>1794</v>
      </c>
      <c r="G233" s="4" t="s">
        <v>841</v>
      </c>
      <c r="H233" s="4" t="s">
        <v>1795</v>
      </c>
      <c r="J233" s="4" t="s">
        <v>3153</v>
      </c>
    </row>
    <row r="234" spans="1:10">
      <c r="A234" s="4">
        <v>233</v>
      </c>
      <c r="B234" s="4" t="s">
        <v>874</v>
      </c>
      <c r="C234" s="4" t="s">
        <v>134</v>
      </c>
      <c r="D234" s="4" t="s">
        <v>1796</v>
      </c>
      <c r="E234" s="4" t="s">
        <v>1797</v>
      </c>
      <c r="F234" s="4" t="s">
        <v>1798</v>
      </c>
      <c r="G234" s="4" t="s">
        <v>970</v>
      </c>
      <c r="J234" s="4" t="s">
        <v>3153</v>
      </c>
    </row>
    <row r="235" spans="1:10">
      <c r="A235" s="4">
        <v>234</v>
      </c>
      <c r="B235" s="4" t="s">
        <v>874</v>
      </c>
      <c r="C235" s="4" t="s">
        <v>134</v>
      </c>
      <c r="D235" s="4" t="s">
        <v>1799</v>
      </c>
      <c r="E235" s="4" t="s">
        <v>1800</v>
      </c>
      <c r="F235" s="4" t="s">
        <v>1801</v>
      </c>
      <c r="G235" s="4" t="s">
        <v>1802</v>
      </c>
      <c r="H235" s="4" t="s">
        <v>1803</v>
      </c>
      <c r="J235" s="4" t="s">
        <v>3153</v>
      </c>
    </row>
    <row r="236" spans="1:10">
      <c r="A236" s="4">
        <v>235</v>
      </c>
      <c r="B236" s="4" t="s">
        <v>874</v>
      </c>
      <c r="C236" s="4" t="s">
        <v>134</v>
      </c>
      <c r="D236" s="4" t="s">
        <v>1804</v>
      </c>
      <c r="E236" s="4" t="s">
        <v>1805</v>
      </c>
      <c r="F236" s="4" t="s">
        <v>1806</v>
      </c>
      <c r="G236" s="4" t="s">
        <v>1807</v>
      </c>
      <c r="H236" s="4" t="s">
        <v>1808</v>
      </c>
      <c r="J236" s="4" t="s">
        <v>3153</v>
      </c>
    </row>
    <row r="237" spans="1:10">
      <c r="A237" s="4">
        <v>236</v>
      </c>
      <c r="B237" s="4" t="s">
        <v>874</v>
      </c>
      <c r="C237" s="4" t="s">
        <v>134</v>
      </c>
      <c r="D237" s="4" t="s">
        <v>1809</v>
      </c>
      <c r="E237" s="4" t="s">
        <v>1810</v>
      </c>
      <c r="F237" s="4" t="s">
        <v>1811</v>
      </c>
      <c r="G237" s="4" t="s">
        <v>1012</v>
      </c>
      <c r="J237" s="4" t="s">
        <v>3153</v>
      </c>
    </row>
    <row r="238" spans="1:10">
      <c r="A238" s="4">
        <v>237</v>
      </c>
      <c r="B238" s="4" t="s">
        <v>874</v>
      </c>
      <c r="C238" s="4" t="s">
        <v>134</v>
      </c>
      <c r="D238" s="4" t="s">
        <v>1812</v>
      </c>
      <c r="E238" s="4" t="s">
        <v>1813</v>
      </c>
      <c r="F238" s="4" t="s">
        <v>1814</v>
      </c>
      <c r="G238" s="4" t="s">
        <v>1295</v>
      </c>
      <c r="J238" s="4" t="s">
        <v>3153</v>
      </c>
    </row>
    <row r="239" spans="1:10">
      <c r="A239" s="4">
        <v>238</v>
      </c>
      <c r="B239" s="4" t="s">
        <v>874</v>
      </c>
      <c r="C239" s="4" t="s">
        <v>134</v>
      </c>
      <c r="D239" s="4" t="s">
        <v>1815</v>
      </c>
      <c r="E239" s="4" t="s">
        <v>1816</v>
      </c>
      <c r="F239" s="4" t="s">
        <v>1817</v>
      </c>
      <c r="G239" s="4" t="s">
        <v>1818</v>
      </c>
      <c r="H239" s="4" t="s">
        <v>1819</v>
      </c>
      <c r="J239" s="4" t="s">
        <v>3153</v>
      </c>
    </row>
    <row r="240" spans="1:10">
      <c r="A240" s="4">
        <v>239</v>
      </c>
      <c r="B240" s="4" t="s">
        <v>874</v>
      </c>
      <c r="C240" s="4" t="s">
        <v>134</v>
      </c>
      <c r="D240" s="4" t="s">
        <v>1820</v>
      </c>
      <c r="E240" s="4" t="s">
        <v>1821</v>
      </c>
      <c r="F240" s="4" t="s">
        <v>1822</v>
      </c>
      <c r="G240" s="4" t="s">
        <v>1823</v>
      </c>
      <c r="J240" s="4" t="s">
        <v>3153</v>
      </c>
    </row>
    <row r="241" spans="1:10">
      <c r="A241" s="4">
        <v>240</v>
      </c>
      <c r="B241" s="4" t="s">
        <v>874</v>
      </c>
      <c r="C241" s="4" t="s">
        <v>134</v>
      </c>
      <c r="D241" s="4" t="s">
        <v>1824</v>
      </c>
      <c r="E241" s="4" t="s">
        <v>1825</v>
      </c>
      <c r="F241" s="4" t="s">
        <v>1826</v>
      </c>
      <c r="G241" s="4" t="s">
        <v>1110</v>
      </c>
      <c r="J241" s="4" t="s">
        <v>3153</v>
      </c>
    </row>
    <row r="242" spans="1:10">
      <c r="A242" s="4">
        <v>241</v>
      </c>
      <c r="B242" s="4" t="s">
        <v>874</v>
      </c>
      <c r="C242" s="4" t="s">
        <v>134</v>
      </c>
      <c r="D242" s="4" t="s">
        <v>1827</v>
      </c>
      <c r="E242" s="4" t="s">
        <v>1828</v>
      </c>
      <c r="F242" s="4" t="s">
        <v>1829</v>
      </c>
      <c r="G242" s="4" t="s">
        <v>1830</v>
      </c>
      <c r="J242" s="4" t="s">
        <v>3153</v>
      </c>
    </row>
    <row r="243" spans="1:10">
      <c r="A243" s="4">
        <v>242</v>
      </c>
      <c r="B243" s="4" t="s">
        <v>874</v>
      </c>
      <c r="C243" s="4" t="s">
        <v>134</v>
      </c>
      <c r="D243" s="4" t="s">
        <v>1831</v>
      </c>
      <c r="E243" s="4" t="s">
        <v>1832</v>
      </c>
      <c r="F243" s="4" t="s">
        <v>1415</v>
      </c>
      <c r="G243" s="4" t="s">
        <v>1833</v>
      </c>
      <c r="J243" s="4" t="s">
        <v>3153</v>
      </c>
    </row>
    <row r="244" spans="1:10">
      <c r="A244" s="4">
        <v>243</v>
      </c>
      <c r="B244" s="4" t="s">
        <v>874</v>
      </c>
      <c r="C244" s="4" t="s">
        <v>134</v>
      </c>
      <c r="D244" s="4" t="s">
        <v>1834</v>
      </c>
      <c r="E244" s="4" t="s">
        <v>1835</v>
      </c>
      <c r="F244" s="4" t="s">
        <v>1415</v>
      </c>
      <c r="G244" s="4" t="s">
        <v>1836</v>
      </c>
      <c r="H244" s="4" t="s">
        <v>1837</v>
      </c>
      <c r="J244" s="4" t="s">
        <v>3153</v>
      </c>
    </row>
    <row r="245" spans="1:10">
      <c r="A245" s="4">
        <v>244</v>
      </c>
      <c r="B245" s="4" t="s">
        <v>874</v>
      </c>
      <c r="C245" s="4" t="s">
        <v>134</v>
      </c>
      <c r="D245" s="4" t="s">
        <v>1838</v>
      </c>
      <c r="E245" s="4" t="s">
        <v>1839</v>
      </c>
      <c r="F245" s="4" t="s">
        <v>1840</v>
      </c>
      <c r="G245" s="4" t="s">
        <v>1841</v>
      </c>
      <c r="H245" s="4" t="s">
        <v>1842</v>
      </c>
      <c r="J245" s="4" t="s">
        <v>3153</v>
      </c>
    </row>
    <row r="246" spans="1:10">
      <c r="A246" s="4">
        <v>245</v>
      </c>
      <c r="B246" s="4" t="s">
        <v>874</v>
      </c>
      <c r="C246" s="4" t="s">
        <v>134</v>
      </c>
      <c r="D246" s="4" t="s">
        <v>1843</v>
      </c>
      <c r="E246" s="4" t="s">
        <v>1844</v>
      </c>
      <c r="F246" s="4" t="s">
        <v>1415</v>
      </c>
      <c r="G246" s="4" t="s">
        <v>1845</v>
      </c>
      <c r="J246" s="4" t="s">
        <v>3153</v>
      </c>
    </row>
    <row r="247" spans="1:10">
      <c r="A247" s="4">
        <v>246</v>
      </c>
      <c r="B247" s="4" t="s">
        <v>874</v>
      </c>
      <c r="C247" s="4" t="s">
        <v>134</v>
      </c>
      <c r="D247" s="4" t="s">
        <v>1846</v>
      </c>
      <c r="E247" s="4" t="s">
        <v>1847</v>
      </c>
      <c r="F247" s="4" t="s">
        <v>1415</v>
      </c>
      <c r="G247" s="4" t="s">
        <v>1848</v>
      </c>
      <c r="J247" s="4" t="s">
        <v>3153</v>
      </c>
    </row>
    <row r="248" spans="1:10">
      <c r="A248" s="4">
        <v>247</v>
      </c>
      <c r="B248" s="4" t="s">
        <v>874</v>
      </c>
      <c r="C248" s="4" t="s">
        <v>134</v>
      </c>
      <c r="D248" s="4" t="s">
        <v>1849</v>
      </c>
      <c r="E248" s="4" t="s">
        <v>1850</v>
      </c>
      <c r="F248" s="4" t="s">
        <v>1851</v>
      </c>
      <c r="G248" s="4" t="s">
        <v>1115</v>
      </c>
      <c r="H248" s="4" t="s">
        <v>1852</v>
      </c>
      <c r="J248" s="4" t="s">
        <v>3153</v>
      </c>
    </row>
    <row r="249" spans="1:10">
      <c r="A249" s="4">
        <v>248</v>
      </c>
      <c r="B249" s="4" t="s">
        <v>874</v>
      </c>
      <c r="C249" s="4" t="s">
        <v>134</v>
      </c>
      <c r="D249" s="4" t="s">
        <v>1853</v>
      </c>
      <c r="E249" s="4" t="s">
        <v>1854</v>
      </c>
      <c r="F249" s="4" t="s">
        <v>1855</v>
      </c>
      <c r="G249" s="4" t="s">
        <v>886</v>
      </c>
      <c r="J249" s="4" t="s">
        <v>3153</v>
      </c>
    </row>
    <row r="250" spans="1:10">
      <c r="A250" s="4">
        <v>249</v>
      </c>
      <c r="B250" s="4" t="s">
        <v>874</v>
      </c>
      <c r="C250" s="4" t="s">
        <v>134</v>
      </c>
      <c r="D250" s="4" t="s">
        <v>1856</v>
      </c>
      <c r="E250" s="4" t="s">
        <v>1857</v>
      </c>
      <c r="F250" s="4" t="s">
        <v>1858</v>
      </c>
      <c r="G250" s="4" t="s">
        <v>970</v>
      </c>
      <c r="J250" s="4" t="s">
        <v>3153</v>
      </c>
    </row>
    <row r="251" spans="1:10">
      <c r="A251" s="4">
        <v>250</v>
      </c>
      <c r="B251" s="4" t="s">
        <v>874</v>
      </c>
      <c r="C251" s="4" t="s">
        <v>134</v>
      </c>
      <c r="D251" s="4" t="s">
        <v>1859</v>
      </c>
      <c r="E251" s="4" t="s">
        <v>1860</v>
      </c>
      <c r="F251" s="4" t="s">
        <v>1861</v>
      </c>
      <c r="G251" s="4" t="s">
        <v>1097</v>
      </c>
      <c r="J251" s="4" t="s">
        <v>3153</v>
      </c>
    </row>
    <row r="252" spans="1:10">
      <c r="A252" s="4">
        <v>251</v>
      </c>
      <c r="B252" s="4" t="s">
        <v>874</v>
      </c>
      <c r="C252" s="4" t="s">
        <v>134</v>
      </c>
      <c r="D252" s="4" t="s">
        <v>1862</v>
      </c>
      <c r="E252" s="4" t="s">
        <v>1863</v>
      </c>
      <c r="F252" s="4" t="s">
        <v>1864</v>
      </c>
      <c r="G252" s="4" t="s">
        <v>970</v>
      </c>
      <c r="J252" s="4" t="s">
        <v>3153</v>
      </c>
    </row>
    <row r="253" spans="1:10">
      <c r="A253" s="4">
        <v>252</v>
      </c>
      <c r="B253" s="4" t="s">
        <v>874</v>
      </c>
      <c r="C253" s="4" t="s">
        <v>134</v>
      </c>
      <c r="D253" s="4" t="s">
        <v>1865</v>
      </c>
      <c r="E253" s="4" t="s">
        <v>1866</v>
      </c>
      <c r="F253" s="4" t="s">
        <v>1867</v>
      </c>
      <c r="G253" s="4" t="s">
        <v>1283</v>
      </c>
      <c r="J253" s="4" t="s">
        <v>3153</v>
      </c>
    </row>
    <row r="254" spans="1:10">
      <c r="A254" s="4">
        <v>253</v>
      </c>
      <c r="B254" s="4" t="s">
        <v>874</v>
      </c>
      <c r="C254" s="4" t="s">
        <v>134</v>
      </c>
      <c r="D254" s="4" t="s">
        <v>1868</v>
      </c>
      <c r="E254" s="4" t="s">
        <v>1869</v>
      </c>
      <c r="F254" s="4" t="s">
        <v>1870</v>
      </c>
      <c r="G254" s="4" t="s">
        <v>1841</v>
      </c>
      <c r="J254" s="4" t="s">
        <v>3153</v>
      </c>
    </row>
    <row r="255" spans="1:10">
      <c r="A255" s="4">
        <v>254</v>
      </c>
      <c r="B255" s="4" t="s">
        <v>874</v>
      </c>
      <c r="C255" s="4" t="s">
        <v>134</v>
      </c>
      <c r="D255" s="4" t="s">
        <v>1871</v>
      </c>
      <c r="E255" s="4" t="s">
        <v>1872</v>
      </c>
      <c r="F255" s="4" t="s">
        <v>1873</v>
      </c>
      <c r="G255" s="4" t="s">
        <v>1319</v>
      </c>
      <c r="J255" s="4" t="s">
        <v>3153</v>
      </c>
    </row>
    <row r="256" spans="1:10">
      <c r="A256" s="4">
        <v>255</v>
      </c>
      <c r="B256" s="4" t="s">
        <v>874</v>
      </c>
      <c r="C256" s="4" t="s">
        <v>134</v>
      </c>
      <c r="D256" s="4" t="s">
        <v>1874</v>
      </c>
      <c r="E256" s="4" t="s">
        <v>1875</v>
      </c>
      <c r="F256" s="4" t="s">
        <v>1876</v>
      </c>
      <c r="G256" s="4" t="s">
        <v>975</v>
      </c>
      <c r="J256" s="4" t="s">
        <v>3153</v>
      </c>
    </row>
    <row r="257" spans="1:10">
      <c r="A257" s="4">
        <v>256</v>
      </c>
      <c r="B257" s="4" t="s">
        <v>874</v>
      </c>
      <c r="C257" s="4" t="s">
        <v>134</v>
      </c>
      <c r="D257" s="4" t="s">
        <v>1877</v>
      </c>
      <c r="E257" s="4" t="s">
        <v>1878</v>
      </c>
      <c r="F257" s="4" t="s">
        <v>1879</v>
      </c>
      <c r="G257" s="4" t="s">
        <v>943</v>
      </c>
      <c r="J257" s="4" t="s">
        <v>3153</v>
      </c>
    </row>
    <row r="258" spans="1:10">
      <c r="A258" s="4">
        <v>257</v>
      </c>
      <c r="B258" s="4" t="s">
        <v>874</v>
      </c>
      <c r="C258" s="4" t="s">
        <v>134</v>
      </c>
      <c r="D258" s="4" t="s">
        <v>1880</v>
      </c>
      <c r="E258" s="4" t="s">
        <v>1881</v>
      </c>
      <c r="F258" s="4" t="s">
        <v>1882</v>
      </c>
      <c r="G258" s="4" t="s">
        <v>1883</v>
      </c>
      <c r="J258" s="4" t="s">
        <v>3153</v>
      </c>
    </row>
    <row r="259" spans="1:10">
      <c r="A259" s="4">
        <v>258</v>
      </c>
      <c r="B259" s="4" t="s">
        <v>874</v>
      </c>
      <c r="C259" s="4" t="s">
        <v>134</v>
      </c>
      <c r="D259" s="4" t="s">
        <v>1884</v>
      </c>
      <c r="E259" s="4" t="s">
        <v>1885</v>
      </c>
      <c r="F259" s="4" t="s">
        <v>1886</v>
      </c>
      <c r="G259" s="4" t="s">
        <v>899</v>
      </c>
      <c r="H259" s="4" t="s">
        <v>1887</v>
      </c>
      <c r="J259" s="4" t="s">
        <v>3153</v>
      </c>
    </row>
    <row r="260" spans="1:10">
      <c r="A260" s="4">
        <v>259</v>
      </c>
      <c r="B260" s="4" t="s">
        <v>874</v>
      </c>
      <c r="C260" s="4" t="s">
        <v>134</v>
      </c>
      <c r="D260" s="4" t="s">
        <v>1888</v>
      </c>
      <c r="E260" s="4" t="s">
        <v>1889</v>
      </c>
      <c r="F260" s="4" t="s">
        <v>1890</v>
      </c>
      <c r="G260" s="4" t="s">
        <v>1891</v>
      </c>
      <c r="J260" s="4" t="s">
        <v>3153</v>
      </c>
    </row>
    <row r="261" spans="1:10">
      <c r="A261" s="4">
        <v>260</v>
      </c>
      <c r="B261" s="4" t="s">
        <v>874</v>
      </c>
      <c r="C261" s="4" t="s">
        <v>134</v>
      </c>
      <c r="D261" s="4" t="s">
        <v>1892</v>
      </c>
      <c r="E261" s="4" t="s">
        <v>1893</v>
      </c>
      <c r="F261" s="4" t="s">
        <v>1894</v>
      </c>
      <c r="G261" s="4" t="s">
        <v>899</v>
      </c>
      <c r="J261" s="4" t="s">
        <v>3153</v>
      </c>
    </row>
    <row r="262" spans="1:10">
      <c r="A262" s="4">
        <v>261</v>
      </c>
      <c r="B262" s="4" t="s">
        <v>874</v>
      </c>
      <c r="C262" s="4" t="s">
        <v>134</v>
      </c>
      <c r="D262" s="4" t="s">
        <v>1895</v>
      </c>
      <c r="E262" s="4" t="s">
        <v>1896</v>
      </c>
      <c r="F262" s="4" t="s">
        <v>1897</v>
      </c>
      <c r="G262" s="4" t="s">
        <v>899</v>
      </c>
      <c r="J262" s="4" t="s">
        <v>3153</v>
      </c>
    </row>
    <row r="263" spans="1:10">
      <c r="A263" s="4">
        <v>262</v>
      </c>
      <c r="B263" s="4" t="s">
        <v>874</v>
      </c>
      <c r="C263" s="4" t="s">
        <v>134</v>
      </c>
      <c r="D263" s="4" t="s">
        <v>1898</v>
      </c>
      <c r="E263" s="4" t="s">
        <v>1899</v>
      </c>
      <c r="F263" s="4" t="s">
        <v>1900</v>
      </c>
      <c r="G263" s="4" t="s">
        <v>1901</v>
      </c>
      <c r="H263" s="4" t="s">
        <v>1902</v>
      </c>
      <c r="J263" s="4" t="s">
        <v>3153</v>
      </c>
    </row>
    <row r="264" spans="1:10">
      <c r="A264" s="4">
        <v>263</v>
      </c>
      <c r="B264" s="4" t="s">
        <v>874</v>
      </c>
      <c r="C264" s="4" t="s">
        <v>134</v>
      </c>
      <c r="D264" s="4" t="s">
        <v>1903</v>
      </c>
      <c r="E264" s="4" t="s">
        <v>1904</v>
      </c>
      <c r="F264" s="4" t="s">
        <v>1905</v>
      </c>
      <c r="G264" s="4" t="s">
        <v>1906</v>
      </c>
      <c r="J264" s="4" t="s">
        <v>3153</v>
      </c>
    </row>
    <row r="265" spans="1:10">
      <c r="A265" s="4">
        <v>264</v>
      </c>
      <c r="B265" s="4" t="s">
        <v>874</v>
      </c>
      <c r="C265" s="4" t="s">
        <v>134</v>
      </c>
      <c r="D265" s="4" t="s">
        <v>1907</v>
      </c>
      <c r="E265" s="4" t="s">
        <v>1908</v>
      </c>
      <c r="F265" s="4" t="s">
        <v>1909</v>
      </c>
      <c r="G265" s="4" t="s">
        <v>1333</v>
      </c>
      <c r="J265" s="4" t="s">
        <v>3153</v>
      </c>
    </row>
    <row r="266" spans="1:10">
      <c r="A266" s="4">
        <v>265</v>
      </c>
      <c r="B266" s="4" t="s">
        <v>874</v>
      </c>
      <c r="C266" s="4" t="s">
        <v>134</v>
      </c>
      <c r="D266" s="4" t="s">
        <v>1910</v>
      </c>
      <c r="E266" s="4" t="s">
        <v>1911</v>
      </c>
      <c r="F266" s="4" t="s">
        <v>1912</v>
      </c>
      <c r="G266" s="4" t="s">
        <v>1823</v>
      </c>
      <c r="J266" s="4" t="s">
        <v>3153</v>
      </c>
    </row>
    <row r="267" spans="1:10">
      <c r="A267" s="4">
        <v>266</v>
      </c>
      <c r="B267" s="4" t="s">
        <v>874</v>
      </c>
      <c r="C267" s="4" t="s">
        <v>134</v>
      </c>
      <c r="D267" s="4" t="s">
        <v>1913</v>
      </c>
      <c r="E267" s="4" t="s">
        <v>1914</v>
      </c>
      <c r="F267" s="4" t="s">
        <v>1915</v>
      </c>
      <c r="G267" s="4" t="s">
        <v>1319</v>
      </c>
      <c r="J267" s="4" t="s">
        <v>3153</v>
      </c>
    </row>
    <row r="268" spans="1:10">
      <c r="A268" s="4">
        <v>267</v>
      </c>
      <c r="B268" s="4" t="s">
        <v>874</v>
      </c>
      <c r="C268" s="4" t="s">
        <v>134</v>
      </c>
      <c r="D268" s="4" t="s">
        <v>1916</v>
      </c>
      <c r="E268" s="4" t="s">
        <v>1917</v>
      </c>
      <c r="F268" s="4" t="s">
        <v>1918</v>
      </c>
      <c r="G268" s="4" t="s">
        <v>1176</v>
      </c>
      <c r="J268" s="4" t="s">
        <v>3153</v>
      </c>
    </row>
    <row r="269" spans="1:10">
      <c r="A269" s="4">
        <v>268</v>
      </c>
      <c r="B269" s="4" t="s">
        <v>874</v>
      </c>
      <c r="C269" s="4" t="s">
        <v>134</v>
      </c>
      <c r="D269" s="4" t="s">
        <v>1919</v>
      </c>
      <c r="E269" s="4" t="s">
        <v>1920</v>
      </c>
      <c r="F269" s="4" t="s">
        <v>1921</v>
      </c>
      <c r="G269" s="4" t="s">
        <v>1922</v>
      </c>
      <c r="J269" s="4" t="s">
        <v>3153</v>
      </c>
    </row>
    <row r="270" spans="1:10">
      <c r="A270" s="4">
        <v>269</v>
      </c>
      <c r="B270" s="4" t="s">
        <v>874</v>
      </c>
      <c r="C270" s="4" t="s">
        <v>134</v>
      </c>
      <c r="D270" s="4" t="s">
        <v>1923</v>
      </c>
      <c r="E270" s="4" t="s">
        <v>1924</v>
      </c>
      <c r="F270" s="4" t="s">
        <v>1925</v>
      </c>
      <c r="G270" s="4" t="s">
        <v>886</v>
      </c>
      <c r="J270" s="4" t="s">
        <v>3153</v>
      </c>
    </row>
    <row r="271" spans="1:10">
      <c r="A271" s="4">
        <v>270</v>
      </c>
      <c r="B271" s="4" t="s">
        <v>874</v>
      </c>
      <c r="C271" s="4" t="s">
        <v>134</v>
      </c>
      <c r="D271" s="4" t="s">
        <v>1926</v>
      </c>
      <c r="E271" s="4" t="s">
        <v>1927</v>
      </c>
      <c r="F271" s="4" t="s">
        <v>1928</v>
      </c>
      <c r="G271" s="4" t="s">
        <v>1929</v>
      </c>
      <c r="H271" s="4" t="s">
        <v>1930</v>
      </c>
      <c r="J271" s="4" t="s">
        <v>3153</v>
      </c>
    </row>
    <row r="272" spans="1:10">
      <c r="A272" s="4">
        <v>271</v>
      </c>
      <c r="B272" s="4" t="s">
        <v>874</v>
      </c>
      <c r="C272" s="4" t="s">
        <v>134</v>
      </c>
      <c r="D272" s="4" t="s">
        <v>1931</v>
      </c>
      <c r="E272" s="4" t="s">
        <v>1932</v>
      </c>
      <c r="F272" s="4" t="s">
        <v>1933</v>
      </c>
      <c r="G272" s="4" t="s">
        <v>1012</v>
      </c>
      <c r="H272" s="4" t="s">
        <v>1934</v>
      </c>
      <c r="J272" s="4" t="s">
        <v>3153</v>
      </c>
    </row>
    <row r="273" spans="1:10">
      <c r="A273" s="4">
        <v>272</v>
      </c>
      <c r="B273" s="4" t="s">
        <v>874</v>
      </c>
      <c r="C273" s="4" t="s">
        <v>134</v>
      </c>
      <c r="D273" s="4" t="s">
        <v>1935</v>
      </c>
      <c r="E273" s="4" t="s">
        <v>1936</v>
      </c>
      <c r="F273" s="4" t="s">
        <v>1937</v>
      </c>
      <c r="G273" s="4" t="s">
        <v>1561</v>
      </c>
      <c r="J273" s="4" t="s">
        <v>3153</v>
      </c>
    </row>
    <row r="274" spans="1:10">
      <c r="A274" s="4">
        <v>273</v>
      </c>
      <c r="B274" s="4" t="s">
        <v>874</v>
      </c>
      <c r="C274" s="4" t="s">
        <v>134</v>
      </c>
      <c r="D274" s="4" t="s">
        <v>1938</v>
      </c>
      <c r="E274" s="4" t="s">
        <v>1939</v>
      </c>
      <c r="F274" s="4" t="s">
        <v>1940</v>
      </c>
      <c r="G274" s="4" t="s">
        <v>1012</v>
      </c>
      <c r="J274" s="4" t="s">
        <v>3153</v>
      </c>
    </row>
    <row r="275" spans="1:10">
      <c r="A275" s="4">
        <v>274</v>
      </c>
      <c r="B275" s="4" t="s">
        <v>874</v>
      </c>
      <c r="C275" s="4" t="s">
        <v>134</v>
      </c>
      <c r="D275" s="4" t="s">
        <v>1941</v>
      </c>
      <c r="E275" s="4" t="s">
        <v>1942</v>
      </c>
      <c r="F275" s="4" t="s">
        <v>1943</v>
      </c>
      <c r="G275" s="4" t="s">
        <v>1944</v>
      </c>
      <c r="J275" s="4" t="s">
        <v>3153</v>
      </c>
    </row>
    <row r="276" spans="1:10">
      <c r="A276" s="4">
        <v>275</v>
      </c>
      <c r="B276" s="4" t="s">
        <v>874</v>
      </c>
      <c r="C276" s="4" t="s">
        <v>134</v>
      </c>
      <c r="D276" s="4" t="s">
        <v>1945</v>
      </c>
      <c r="E276" s="4" t="s">
        <v>1946</v>
      </c>
      <c r="F276" s="4" t="s">
        <v>1947</v>
      </c>
      <c r="G276" s="4" t="s">
        <v>1150</v>
      </c>
      <c r="H276" s="4" t="s">
        <v>1948</v>
      </c>
      <c r="J276" s="4" t="s">
        <v>3153</v>
      </c>
    </row>
    <row r="277" spans="1:10">
      <c r="A277" s="4">
        <v>276</v>
      </c>
      <c r="B277" s="4" t="s">
        <v>874</v>
      </c>
      <c r="C277" s="4" t="s">
        <v>134</v>
      </c>
      <c r="D277" s="4" t="s">
        <v>1949</v>
      </c>
      <c r="E277" s="4" t="s">
        <v>1950</v>
      </c>
      <c r="F277" s="4" t="s">
        <v>1951</v>
      </c>
      <c r="G277" s="4" t="s">
        <v>1012</v>
      </c>
      <c r="J277" s="4" t="s">
        <v>3153</v>
      </c>
    </row>
    <row r="278" spans="1:10">
      <c r="A278" s="4">
        <v>277</v>
      </c>
      <c r="B278" s="4" t="s">
        <v>874</v>
      </c>
      <c r="C278" s="4" t="s">
        <v>134</v>
      </c>
      <c r="D278" s="4" t="s">
        <v>1952</v>
      </c>
      <c r="E278" s="4" t="s">
        <v>1953</v>
      </c>
      <c r="F278" s="4" t="s">
        <v>1954</v>
      </c>
      <c r="G278" s="4" t="s">
        <v>894</v>
      </c>
      <c r="J278" s="4" t="s">
        <v>3153</v>
      </c>
    </row>
    <row r="279" spans="1:10">
      <c r="A279" s="4">
        <v>278</v>
      </c>
      <c r="B279" s="4" t="s">
        <v>874</v>
      </c>
      <c r="C279" s="4" t="s">
        <v>134</v>
      </c>
      <c r="D279" s="4" t="s">
        <v>1955</v>
      </c>
      <c r="E279" s="4" t="s">
        <v>1956</v>
      </c>
      <c r="F279" s="4" t="s">
        <v>1957</v>
      </c>
      <c r="G279" s="4" t="s">
        <v>1045</v>
      </c>
      <c r="J279" s="4" t="s">
        <v>3153</v>
      </c>
    </row>
    <row r="280" spans="1:10">
      <c r="A280" s="4">
        <v>279</v>
      </c>
      <c r="B280" s="4" t="s">
        <v>874</v>
      </c>
      <c r="C280" s="4" t="s">
        <v>134</v>
      </c>
      <c r="D280" s="4" t="s">
        <v>1958</v>
      </c>
      <c r="E280" s="4" t="s">
        <v>1959</v>
      </c>
      <c r="F280" s="4" t="s">
        <v>1960</v>
      </c>
      <c r="G280" s="4" t="s">
        <v>894</v>
      </c>
      <c r="J280" s="4" t="s">
        <v>3153</v>
      </c>
    </row>
    <row r="281" spans="1:10">
      <c r="A281" s="4">
        <v>280</v>
      </c>
      <c r="B281" s="4" t="s">
        <v>874</v>
      </c>
      <c r="C281" s="4" t="s">
        <v>134</v>
      </c>
      <c r="D281" s="4" t="s">
        <v>1961</v>
      </c>
      <c r="E281" s="4" t="s">
        <v>1962</v>
      </c>
      <c r="F281" s="4" t="s">
        <v>1963</v>
      </c>
      <c r="G281" s="4" t="s">
        <v>970</v>
      </c>
      <c r="H281" s="4" t="s">
        <v>1964</v>
      </c>
      <c r="J281" s="4" t="s">
        <v>3153</v>
      </c>
    </row>
    <row r="282" spans="1:10">
      <c r="A282" s="4">
        <v>281</v>
      </c>
      <c r="B282" s="4" t="s">
        <v>874</v>
      </c>
      <c r="C282" s="4" t="s">
        <v>134</v>
      </c>
      <c r="D282" s="4" t="s">
        <v>1965</v>
      </c>
      <c r="E282" s="4" t="s">
        <v>1966</v>
      </c>
      <c r="F282" s="4" t="s">
        <v>1967</v>
      </c>
      <c r="G282" s="4" t="s">
        <v>899</v>
      </c>
      <c r="H282" s="4" t="s">
        <v>1228</v>
      </c>
      <c r="J282" s="4" t="s">
        <v>3153</v>
      </c>
    </row>
    <row r="283" spans="1:10">
      <c r="A283" s="4">
        <v>282</v>
      </c>
      <c r="B283" s="4" t="s">
        <v>874</v>
      </c>
      <c r="C283" s="4" t="s">
        <v>134</v>
      </c>
      <c r="D283" s="4" t="s">
        <v>1968</v>
      </c>
      <c r="E283" s="4" t="s">
        <v>1969</v>
      </c>
      <c r="F283" s="4" t="s">
        <v>1970</v>
      </c>
      <c r="G283" s="4" t="s">
        <v>1110</v>
      </c>
      <c r="H283" s="4" t="s">
        <v>1971</v>
      </c>
      <c r="J283" s="4" t="s">
        <v>3153</v>
      </c>
    </row>
    <row r="284" spans="1:10">
      <c r="A284" s="4">
        <v>283</v>
      </c>
      <c r="B284" s="4" t="s">
        <v>874</v>
      </c>
      <c r="C284" s="4" t="s">
        <v>134</v>
      </c>
      <c r="D284" s="4" t="s">
        <v>1972</v>
      </c>
      <c r="E284" s="4" t="s">
        <v>1973</v>
      </c>
      <c r="F284" s="4" t="s">
        <v>1974</v>
      </c>
      <c r="G284" s="4" t="s">
        <v>943</v>
      </c>
      <c r="J284" s="4" t="s">
        <v>3153</v>
      </c>
    </row>
    <row r="285" spans="1:10">
      <c r="A285" s="4">
        <v>284</v>
      </c>
      <c r="B285" s="4" t="s">
        <v>874</v>
      </c>
      <c r="C285" s="4" t="s">
        <v>134</v>
      </c>
      <c r="D285" s="4" t="s">
        <v>1975</v>
      </c>
      <c r="E285" s="4" t="s">
        <v>1976</v>
      </c>
      <c r="F285" s="4" t="s">
        <v>1977</v>
      </c>
      <c r="G285" s="4" t="s">
        <v>1682</v>
      </c>
      <c r="J285" s="4" t="s">
        <v>3153</v>
      </c>
    </row>
    <row r="286" spans="1:10">
      <c r="A286" s="4">
        <v>285</v>
      </c>
      <c r="B286" s="4" t="s">
        <v>874</v>
      </c>
      <c r="C286" s="4" t="s">
        <v>134</v>
      </c>
      <c r="D286" s="4" t="s">
        <v>1978</v>
      </c>
      <c r="E286" s="4" t="s">
        <v>1979</v>
      </c>
      <c r="F286" s="4" t="s">
        <v>1980</v>
      </c>
      <c r="G286" s="4" t="s">
        <v>1901</v>
      </c>
      <c r="J286" s="4" t="s">
        <v>3153</v>
      </c>
    </row>
    <row r="287" spans="1:10">
      <c r="A287" s="4">
        <v>286</v>
      </c>
      <c r="B287" s="4" t="s">
        <v>874</v>
      </c>
      <c r="C287" s="4" t="s">
        <v>134</v>
      </c>
      <c r="D287" s="4" t="s">
        <v>1981</v>
      </c>
      <c r="E287" s="4" t="s">
        <v>1982</v>
      </c>
      <c r="F287" s="4" t="s">
        <v>1983</v>
      </c>
      <c r="G287" s="4" t="s">
        <v>899</v>
      </c>
      <c r="J287" s="4" t="s">
        <v>3153</v>
      </c>
    </row>
    <row r="288" spans="1:10">
      <c r="A288" s="4">
        <v>287</v>
      </c>
      <c r="B288" s="4" t="s">
        <v>874</v>
      </c>
      <c r="C288" s="4" t="s">
        <v>134</v>
      </c>
      <c r="D288" s="4" t="s">
        <v>1984</v>
      </c>
      <c r="E288" s="4" t="s">
        <v>1985</v>
      </c>
      <c r="F288" s="4" t="s">
        <v>1986</v>
      </c>
      <c r="G288" s="4" t="s">
        <v>1987</v>
      </c>
      <c r="J288" s="4" t="s">
        <v>3153</v>
      </c>
    </row>
    <row r="289" spans="1:10">
      <c r="A289" s="4">
        <v>288</v>
      </c>
      <c r="B289" s="4" t="s">
        <v>874</v>
      </c>
      <c r="C289" s="4" t="s">
        <v>134</v>
      </c>
      <c r="D289" s="4" t="s">
        <v>1988</v>
      </c>
      <c r="E289" s="4" t="s">
        <v>1989</v>
      </c>
      <c r="F289" s="4" t="s">
        <v>1990</v>
      </c>
      <c r="G289" s="4" t="s">
        <v>1991</v>
      </c>
      <c r="J289" s="4" t="s">
        <v>3153</v>
      </c>
    </row>
    <row r="290" spans="1:10">
      <c r="A290" s="4">
        <v>289</v>
      </c>
      <c r="B290" s="4" t="s">
        <v>874</v>
      </c>
      <c r="C290" s="4" t="s">
        <v>134</v>
      </c>
      <c r="D290" s="4" t="s">
        <v>1992</v>
      </c>
      <c r="E290" s="4" t="s">
        <v>1993</v>
      </c>
      <c r="F290" s="4" t="s">
        <v>1994</v>
      </c>
      <c r="G290" s="4" t="s">
        <v>1155</v>
      </c>
      <c r="J290" s="4" t="s">
        <v>3153</v>
      </c>
    </row>
    <row r="291" spans="1:10">
      <c r="A291" s="4">
        <v>290</v>
      </c>
      <c r="B291" s="4" t="s">
        <v>874</v>
      </c>
      <c r="C291" s="4" t="s">
        <v>134</v>
      </c>
      <c r="D291" s="4" t="s">
        <v>1995</v>
      </c>
      <c r="E291" s="4" t="s">
        <v>1996</v>
      </c>
      <c r="F291" s="4" t="s">
        <v>1997</v>
      </c>
      <c r="G291" s="4" t="s">
        <v>1141</v>
      </c>
      <c r="J291" s="4" t="s">
        <v>3153</v>
      </c>
    </row>
    <row r="292" spans="1:10">
      <c r="A292" s="4">
        <v>291</v>
      </c>
      <c r="B292" s="4" t="s">
        <v>874</v>
      </c>
      <c r="C292" s="4" t="s">
        <v>134</v>
      </c>
      <c r="D292" s="4" t="s">
        <v>1998</v>
      </c>
      <c r="E292" s="4" t="s">
        <v>1999</v>
      </c>
      <c r="F292" s="4" t="s">
        <v>1415</v>
      </c>
      <c r="G292" s="4" t="s">
        <v>2000</v>
      </c>
      <c r="H292" s="4" t="s">
        <v>2001</v>
      </c>
      <c r="J292" s="4" t="s">
        <v>3153</v>
      </c>
    </row>
    <row r="293" spans="1:10">
      <c r="A293" s="4">
        <v>292</v>
      </c>
      <c r="B293" s="4" t="s">
        <v>874</v>
      </c>
      <c r="C293" s="4" t="s">
        <v>134</v>
      </c>
      <c r="D293" s="4" t="s">
        <v>2002</v>
      </c>
      <c r="E293" s="4" t="s">
        <v>2003</v>
      </c>
      <c r="F293" s="4" t="s">
        <v>2004</v>
      </c>
      <c r="G293" s="4" t="s">
        <v>1141</v>
      </c>
      <c r="J293" s="4" t="s">
        <v>3153</v>
      </c>
    </row>
    <row r="294" spans="1:10">
      <c r="A294" s="4">
        <v>293</v>
      </c>
      <c r="B294" s="4" t="s">
        <v>874</v>
      </c>
      <c r="C294" s="4" t="s">
        <v>134</v>
      </c>
      <c r="D294" s="4" t="s">
        <v>2005</v>
      </c>
      <c r="E294" s="4" t="s">
        <v>2006</v>
      </c>
      <c r="F294" s="4" t="s">
        <v>2007</v>
      </c>
      <c r="G294" s="4" t="s">
        <v>1141</v>
      </c>
      <c r="J294" s="4" t="s">
        <v>3153</v>
      </c>
    </row>
    <row r="295" spans="1:10">
      <c r="A295" s="4">
        <v>294</v>
      </c>
      <c r="B295" s="4" t="s">
        <v>874</v>
      </c>
      <c r="C295" s="4" t="s">
        <v>134</v>
      </c>
      <c r="D295" s="4" t="s">
        <v>2008</v>
      </c>
      <c r="E295" s="4" t="s">
        <v>2009</v>
      </c>
      <c r="F295" s="4" t="s">
        <v>2010</v>
      </c>
      <c r="G295" s="4" t="s">
        <v>1901</v>
      </c>
      <c r="H295" s="4" t="s">
        <v>2011</v>
      </c>
      <c r="J295" s="4" t="s">
        <v>3153</v>
      </c>
    </row>
    <row r="296" spans="1:10">
      <c r="A296" s="4">
        <v>295</v>
      </c>
      <c r="B296" s="4" t="s">
        <v>874</v>
      </c>
      <c r="C296" s="4" t="s">
        <v>134</v>
      </c>
      <c r="D296" s="4" t="s">
        <v>2012</v>
      </c>
      <c r="E296" s="4" t="s">
        <v>2013</v>
      </c>
      <c r="F296" s="4" t="s">
        <v>2014</v>
      </c>
      <c r="G296" s="4" t="s">
        <v>947</v>
      </c>
      <c r="H296" s="4" t="s">
        <v>2015</v>
      </c>
      <c r="J296" s="4" t="s">
        <v>3153</v>
      </c>
    </row>
    <row r="297" spans="1:10">
      <c r="A297" s="4">
        <v>296</v>
      </c>
      <c r="B297" s="4" t="s">
        <v>874</v>
      </c>
      <c r="C297" s="4" t="s">
        <v>134</v>
      </c>
      <c r="D297" s="4" t="s">
        <v>2016</v>
      </c>
      <c r="E297" s="4" t="s">
        <v>2017</v>
      </c>
      <c r="F297" s="4" t="s">
        <v>2018</v>
      </c>
      <c r="G297" s="4" t="s">
        <v>1045</v>
      </c>
      <c r="H297" s="4" t="s">
        <v>2019</v>
      </c>
      <c r="J297" s="4" t="s">
        <v>3153</v>
      </c>
    </row>
    <row r="298" spans="1:10">
      <c r="A298" s="4">
        <v>297</v>
      </c>
      <c r="B298" s="4" t="s">
        <v>874</v>
      </c>
      <c r="C298" s="4" t="s">
        <v>134</v>
      </c>
      <c r="D298" s="4" t="s">
        <v>2020</v>
      </c>
      <c r="E298" s="4" t="s">
        <v>2021</v>
      </c>
      <c r="F298" s="4" t="s">
        <v>2022</v>
      </c>
      <c r="G298" s="4" t="s">
        <v>899</v>
      </c>
      <c r="J298" s="4" t="s">
        <v>3153</v>
      </c>
    </row>
    <row r="299" spans="1:10">
      <c r="A299" s="4">
        <v>298</v>
      </c>
      <c r="B299" s="4" t="s">
        <v>874</v>
      </c>
      <c r="C299" s="4" t="s">
        <v>134</v>
      </c>
      <c r="D299" s="4" t="s">
        <v>2023</v>
      </c>
      <c r="E299" s="4" t="s">
        <v>2024</v>
      </c>
      <c r="F299" s="4" t="s">
        <v>2025</v>
      </c>
      <c r="G299" s="4" t="s">
        <v>1063</v>
      </c>
      <c r="J299" s="4" t="s">
        <v>3153</v>
      </c>
    </row>
    <row r="300" spans="1:10">
      <c r="A300" s="4">
        <v>299</v>
      </c>
      <c r="B300" s="4" t="s">
        <v>874</v>
      </c>
      <c r="C300" s="4" t="s">
        <v>134</v>
      </c>
      <c r="D300" s="4" t="s">
        <v>2026</v>
      </c>
      <c r="E300" s="4" t="s">
        <v>2027</v>
      </c>
      <c r="F300" s="4" t="s">
        <v>2028</v>
      </c>
      <c r="G300" s="4" t="s">
        <v>894</v>
      </c>
      <c r="J300" s="4" t="s">
        <v>3153</v>
      </c>
    </row>
    <row r="301" spans="1:10">
      <c r="A301" s="4">
        <v>300</v>
      </c>
      <c r="B301" s="4" t="s">
        <v>874</v>
      </c>
      <c r="C301" s="4" t="s">
        <v>134</v>
      </c>
      <c r="D301" s="4" t="s">
        <v>2029</v>
      </c>
      <c r="E301" s="4" t="s">
        <v>2030</v>
      </c>
      <c r="F301" s="4" t="s">
        <v>2031</v>
      </c>
      <c r="G301" s="4" t="s">
        <v>917</v>
      </c>
      <c r="J301" s="4" t="s">
        <v>3153</v>
      </c>
    </row>
    <row r="302" spans="1:10">
      <c r="A302" s="4">
        <v>301</v>
      </c>
      <c r="B302" s="4" t="s">
        <v>874</v>
      </c>
      <c r="C302" s="4" t="s">
        <v>134</v>
      </c>
      <c r="D302" s="4" t="s">
        <v>2032</v>
      </c>
      <c r="E302" s="4" t="s">
        <v>2033</v>
      </c>
      <c r="F302" s="4" t="s">
        <v>2034</v>
      </c>
      <c r="G302" s="4" t="s">
        <v>1150</v>
      </c>
      <c r="J302" s="4" t="s">
        <v>3153</v>
      </c>
    </row>
    <row r="303" spans="1:10">
      <c r="A303" s="4">
        <v>302</v>
      </c>
      <c r="B303" s="4" t="s">
        <v>874</v>
      </c>
      <c r="C303" s="4" t="s">
        <v>134</v>
      </c>
      <c r="D303" s="4" t="s">
        <v>2035</v>
      </c>
      <c r="E303" s="4" t="s">
        <v>2036</v>
      </c>
      <c r="F303" s="4" t="s">
        <v>2037</v>
      </c>
      <c r="G303" s="4" t="s">
        <v>2038</v>
      </c>
      <c r="J303" s="4" t="s">
        <v>3153</v>
      </c>
    </row>
    <row r="304" spans="1:10">
      <c r="A304" s="4">
        <v>303</v>
      </c>
      <c r="B304" s="4" t="s">
        <v>874</v>
      </c>
      <c r="C304" s="4" t="s">
        <v>134</v>
      </c>
      <c r="D304" s="4" t="s">
        <v>2039</v>
      </c>
      <c r="E304" s="4" t="s">
        <v>2040</v>
      </c>
      <c r="F304" s="4" t="s">
        <v>2041</v>
      </c>
      <c r="G304" s="4" t="s">
        <v>1141</v>
      </c>
      <c r="J304" s="4" t="s">
        <v>3153</v>
      </c>
    </row>
    <row r="305" spans="1:10">
      <c r="A305" s="4">
        <v>304</v>
      </c>
      <c r="B305" s="4" t="s">
        <v>874</v>
      </c>
      <c r="C305" s="4" t="s">
        <v>134</v>
      </c>
      <c r="D305" s="4" t="s">
        <v>2042</v>
      </c>
      <c r="E305" s="4" t="s">
        <v>2043</v>
      </c>
      <c r="F305" s="4" t="s">
        <v>2044</v>
      </c>
      <c r="G305" s="4" t="s">
        <v>917</v>
      </c>
      <c r="J305" s="4" t="s">
        <v>3153</v>
      </c>
    </row>
    <row r="306" spans="1:10">
      <c r="A306" s="4">
        <v>305</v>
      </c>
      <c r="B306" s="4" t="s">
        <v>874</v>
      </c>
      <c r="C306" s="4" t="s">
        <v>134</v>
      </c>
      <c r="D306" s="4" t="s">
        <v>2045</v>
      </c>
      <c r="E306" s="4" t="s">
        <v>2046</v>
      </c>
      <c r="F306" s="4" t="s">
        <v>1937</v>
      </c>
      <c r="G306" s="4" t="s">
        <v>1063</v>
      </c>
      <c r="J306" s="4" t="s">
        <v>3153</v>
      </c>
    </row>
    <row r="307" spans="1:10">
      <c r="A307" s="4">
        <v>306</v>
      </c>
      <c r="B307" s="4" t="s">
        <v>874</v>
      </c>
      <c r="C307" s="4" t="s">
        <v>134</v>
      </c>
      <c r="D307" s="4" t="s">
        <v>2047</v>
      </c>
      <c r="E307" s="4" t="s">
        <v>2048</v>
      </c>
      <c r="F307" s="4" t="s">
        <v>2049</v>
      </c>
      <c r="G307" s="4" t="s">
        <v>1295</v>
      </c>
      <c r="J307" s="4" t="s">
        <v>3153</v>
      </c>
    </row>
    <row r="308" spans="1:10">
      <c r="A308" s="4">
        <v>307</v>
      </c>
      <c r="B308" s="4" t="s">
        <v>874</v>
      </c>
      <c r="C308" s="4" t="s">
        <v>134</v>
      </c>
      <c r="D308" s="4" t="s">
        <v>2050</v>
      </c>
      <c r="E308" s="4" t="s">
        <v>2051</v>
      </c>
      <c r="F308" s="4" t="s">
        <v>2052</v>
      </c>
      <c r="G308" s="4" t="s">
        <v>899</v>
      </c>
      <c r="H308" s="4" t="s">
        <v>2053</v>
      </c>
      <c r="J308" s="4" t="s">
        <v>3153</v>
      </c>
    </row>
    <row r="309" spans="1:10">
      <c r="A309" s="4">
        <v>308</v>
      </c>
      <c r="B309" s="4" t="s">
        <v>874</v>
      </c>
      <c r="C309" s="4" t="s">
        <v>134</v>
      </c>
      <c r="D309" s="4" t="s">
        <v>2054</v>
      </c>
      <c r="E309" s="4" t="s">
        <v>2055</v>
      </c>
      <c r="F309" s="4" t="s">
        <v>2056</v>
      </c>
      <c r="G309" s="4" t="s">
        <v>943</v>
      </c>
      <c r="H309" s="4" t="s">
        <v>2057</v>
      </c>
      <c r="J309" s="4" t="s">
        <v>3153</v>
      </c>
    </row>
    <row r="310" spans="1:10">
      <c r="A310" s="4">
        <v>309</v>
      </c>
      <c r="B310" s="4" t="s">
        <v>874</v>
      </c>
      <c r="C310" s="4" t="s">
        <v>134</v>
      </c>
      <c r="D310" s="4" t="s">
        <v>2058</v>
      </c>
      <c r="E310" s="4" t="s">
        <v>2059</v>
      </c>
      <c r="F310" s="4" t="s">
        <v>2060</v>
      </c>
      <c r="G310" s="4" t="s">
        <v>1319</v>
      </c>
      <c r="H310" s="4" t="s">
        <v>2061</v>
      </c>
      <c r="J310" s="4" t="s">
        <v>3153</v>
      </c>
    </row>
    <row r="311" spans="1:10">
      <c r="A311" s="4">
        <v>310</v>
      </c>
      <c r="B311" s="4" t="s">
        <v>874</v>
      </c>
      <c r="C311" s="4" t="s">
        <v>134</v>
      </c>
      <c r="D311" s="4" t="s">
        <v>2062</v>
      </c>
      <c r="E311" s="4" t="s">
        <v>2063</v>
      </c>
      <c r="F311" s="4" t="s">
        <v>2064</v>
      </c>
      <c r="G311" s="4" t="s">
        <v>2065</v>
      </c>
      <c r="H311" s="4" t="s">
        <v>2066</v>
      </c>
      <c r="J311" s="4" t="s">
        <v>3153</v>
      </c>
    </row>
    <row r="312" spans="1:10">
      <c r="A312" s="4">
        <v>311</v>
      </c>
      <c r="B312" s="4" t="s">
        <v>874</v>
      </c>
      <c r="C312" s="4" t="s">
        <v>134</v>
      </c>
      <c r="D312" s="4" t="s">
        <v>2067</v>
      </c>
      <c r="E312" s="4" t="s">
        <v>2068</v>
      </c>
      <c r="F312" s="4" t="s">
        <v>2069</v>
      </c>
      <c r="G312" s="4" t="s">
        <v>970</v>
      </c>
      <c r="J312" s="4" t="s">
        <v>3153</v>
      </c>
    </row>
    <row r="313" spans="1:10">
      <c r="A313" s="4">
        <v>312</v>
      </c>
      <c r="B313" s="4" t="s">
        <v>874</v>
      </c>
      <c r="C313" s="4" t="s">
        <v>134</v>
      </c>
      <c r="D313" s="4" t="s">
        <v>2070</v>
      </c>
      <c r="E313" s="4" t="s">
        <v>2071</v>
      </c>
      <c r="F313" s="4" t="s">
        <v>2072</v>
      </c>
      <c r="G313" s="4" t="s">
        <v>1155</v>
      </c>
      <c r="J313" s="4" t="s">
        <v>3153</v>
      </c>
    </row>
    <row r="314" spans="1:10">
      <c r="A314" s="4">
        <v>313</v>
      </c>
      <c r="B314" s="4" t="s">
        <v>874</v>
      </c>
      <c r="C314" s="4" t="s">
        <v>134</v>
      </c>
      <c r="D314" s="4" t="s">
        <v>2073</v>
      </c>
      <c r="E314" s="4" t="s">
        <v>2074</v>
      </c>
      <c r="F314" s="4" t="s">
        <v>2075</v>
      </c>
      <c r="G314" s="4" t="s">
        <v>943</v>
      </c>
      <c r="H314" s="4" t="s">
        <v>2076</v>
      </c>
      <c r="J314" s="4" t="s">
        <v>3153</v>
      </c>
    </row>
    <row r="315" spans="1:10">
      <c r="A315" s="4">
        <v>314</v>
      </c>
      <c r="B315" s="4" t="s">
        <v>874</v>
      </c>
      <c r="C315" s="4" t="s">
        <v>134</v>
      </c>
      <c r="D315" s="4" t="s">
        <v>2077</v>
      </c>
      <c r="E315" s="4" t="s">
        <v>2078</v>
      </c>
      <c r="F315" s="4" t="s">
        <v>2079</v>
      </c>
      <c r="G315" s="4" t="s">
        <v>970</v>
      </c>
      <c r="H315" s="4" t="s">
        <v>2080</v>
      </c>
      <c r="J315" s="4" t="s">
        <v>3153</v>
      </c>
    </row>
    <row r="316" spans="1:10">
      <c r="A316" s="4">
        <v>315</v>
      </c>
      <c r="B316" s="4" t="s">
        <v>874</v>
      </c>
      <c r="C316" s="4" t="s">
        <v>134</v>
      </c>
      <c r="D316" s="4" t="s">
        <v>2081</v>
      </c>
      <c r="E316" s="4" t="s">
        <v>2082</v>
      </c>
      <c r="F316" s="4" t="s">
        <v>2083</v>
      </c>
      <c r="G316" s="4" t="s">
        <v>1110</v>
      </c>
      <c r="H316" s="4" t="s">
        <v>2084</v>
      </c>
      <c r="J316" s="4" t="s">
        <v>3153</v>
      </c>
    </row>
    <row r="317" spans="1:10">
      <c r="A317" s="4">
        <v>316</v>
      </c>
      <c r="B317" s="4" t="s">
        <v>874</v>
      </c>
      <c r="C317" s="4" t="s">
        <v>134</v>
      </c>
      <c r="D317" s="4" t="s">
        <v>2085</v>
      </c>
      <c r="E317" s="4" t="s">
        <v>2086</v>
      </c>
      <c r="F317" s="4" t="s">
        <v>2087</v>
      </c>
      <c r="G317" s="4" t="s">
        <v>907</v>
      </c>
      <c r="H317" s="4" t="s">
        <v>2088</v>
      </c>
      <c r="J317" s="4" t="s">
        <v>3153</v>
      </c>
    </row>
    <row r="318" spans="1:10">
      <c r="A318" s="4">
        <v>317</v>
      </c>
      <c r="B318" s="4" t="s">
        <v>874</v>
      </c>
      <c r="C318" s="4" t="s">
        <v>134</v>
      </c>
      <c r="D318" s="4" t="s">
        <v>2089</v>
      </c>
      <c r="E318" s="4" t="s">
        <v>2090</v>
      </c>
      <c r="F318" s="4" t="s">
        <v>2091</v>
      </c>
      <c r="G318" s="4" t="s">
        <v>1319</v>
      </c>
      <c r="J318" s="4" t="s">
        <v>3153</v>
      </c>
    </row>
    <row r="319" spans="1:10">
      <c r="A319" s="4">
        <v>318</v>
      </c>
      <c r="B319" s="4" t="s">
        <v>874</v>
      </c>
      <c r="C319" s="4" t="s">
        <v>134</v>
      </c>
      <c r="D319" s="4" t="s">
        <v>2092</v>
      </c>
      <c r="E319" s="4" t="s">
        <v>2093</v>
      </c>
      <c r="F319" s="4" t="s">
        <v>2094</v>
      </c>
      <c r="G319" s="4" t="s">
        <v>2095</v>
      </c>
      <c r="H319" s="4" t="s">
        <v>2096</v>
      </c>
      <c r="J319" s="4" t="s">
        <v>3153</v>
      </c>
    </row>
    <row r="320" spans="1:10">
      <c r="A320" s="4">
        <v>319</v>
      </c>
      <c r="B320" s="4" t="s">
        <v>874</v>
      </c>
      <c r="C320" s="4" t="s">
        <v>134</v>
      </c>
      <c r="D320" s="4" t="s">
        <v>2097</v>
      </c>
      <c r="E320" s="4" t="s">
        <v>2098</v>
      </c>
      <c r="F320" s="4" t="s">
        <v>2099</v>
      </c>
      <c r="G320" s="4" t="s">
        <v>1447</v>
      </c>
      <c r="H320" s="4" t="s">
        <v>2100</v>
      </c>
      <c r="J320" s="4" t="s">
        <v>3153</v>
      </c>
    </row>
    <row r="321" spans="1:10">
      <c r="A321" s="4">
        <v>320</v>
      </c>
      <c r="B321" s="4" t="s">
        <v>874</v>
      </c>
      <c r="C321" s="4" t="s">
        <v>134</v>
      </c>
      <c r="D321" s="4" t="s">
        <v>2101</v>
      </c>
      <c r="E321" s="4" t="s">
        <v>2102</v>
      </c>
      <c r="F321" s="4" t="s">
        <v>2103</v>
      </c>
      <c r="G321" s="4" t="s">
        <v>899</v>
      </c>
      <c r="J321" s="4" t="s">
        <v>3153</v>
      </c>
    </row>
    <row r="322" spans="1:10">
      <c r="A322" s="4">
        <v>321</v>
      </c>
      <c r="B322" s="4" t="s">
        <v>874</v>
      </c>
      <c r="C322" s="4" t="s">
        <v>134</v>
      </c>
      <c r="D322" s="4" t="s">
        <v>2104</v>
      </c>
      <c r="E322" s="4" t="s">
        <v>2105</v>
      </c>
      <c r="F322" s="4" t="s">
        <v>2106</v>
      </c>
      <c r="G322" s="4" t="s">
        <v>2107</v>
      </c>
      <c r="J322" s="4" t="s">
        <v>3153</v>
      </c>
    </row>
    <row r="323" spans="1:10">
      <c r="A323" s="4">
        <v>322</v>
      </c>
      <c r="B323" s="4" t="s">
        <v>874</v>
      </c>
      <c r="C323" s="4" t="s">
        <v>134</v>
      </c>
      <c r="D323" s="4" t="s">
        <v>2108</v>
      </c>
      <c r="E323" s="4" t="s">
        <v>2109</v>
      </c>
      <c r="F323" s="4" t="s">
        <v>2110</v>
      </c>
      <c r="G323" s="4" t="s">
        <v>1141</v>
      </c>
      <c r="H323" s="4" t="s">
        <v>2111</v>
      </c>
      <c r="J323" s="4" t="s">
        <v>3153</v>
      </c>
    </row>
    <row r="324" spans="1:10">
      <c r="A324" s="4">
        <v>323</v>
      </c>
      <c r="B324" s="4" t="s">
        <v>874</v>
      </c>
      <c r="C324" s="4" t="s">
        <v>134</v>
      </c>
      <c r="D324" s="4" t="s">
        <v>2112</v>
      </c>
      <c r="E324" s="4" t="s">
        <v>2113</v>
      </c>
      <c r="F324" s="4" t="s">
        <v>2114</v>
      </c>
      <c r="G324" s="4" t="s">
        <v>1188</v>
      </c>
      <c r="H324" s="4" t="s">
        <v>2115</v>
      </c>
      <c r="J324" s="4" t="s">
        <v>3153</v>
      </c>
    </row>
    <row r="325" spans="1:10">
      <c r="A325" s="4">
        <v>324</v>
      </c>
      <c r="B325" s="4" t="s">
        <v>874</v>
      </c>
      <c r="C325" s="4" t="s">
        <v>134</v>
      </c>
      <c r="D325" s="4" t="s">
        <v>2116</v>
      </c>
      <c r="E325" s="4" t="s">
        <v>2117</v>
      </c>
      <c r="F325" s="4" t="s">
        <v>2118</v>
      </c>
      <c r="G325" s="4" t="s">
        <v>947</v>
      </c>
      <c r="J325" s="4" t="s">
        <v>3153</v>
      </c>
    </row>
    <row r="326" spans="1:10">
      <c r="A326" s="4">
        <v>325</v>
      </c>
      <c r="B326" s="4" t="s">
        <v>874</v>
      </c>
      <c r="C326" s="4" t="s">
        <v>134</v>
      </c>
      <c r="D326" s="4" t="s">
        <v>2119</v>
      </c>
      <c r="E326" s="4" t="s">
        <v>2120</v>
      </c>
      <c r="F326" s="4" t="s">
        <v>2121</v>
      </c>
      <c r="G326" s="4" t="s">
        <v>1447</v>
      </c>
      <c r="J326" s="4" t="s">
        <v>3153</v>
      </c>
    </row>
    <row r="327" spans="1:10">
      <c r="A327" s="4">
        <v>326</v>
      </c>
      <c r="B327" s="4" t="s">
        <v>874</v>
      </c>
      <c r="C327" s="4" t="s">
        <v>134</v>
      </c>
      <c r="D327" s="4" t="s">
        <v>2122</v>
      </c>
      <c r="E327" s="4" t="s">
        <v>2123</v>
      </c>
      <c r="F327" s="4" t="s">
        <v>2124</v>
      </c>
      <c r="G327" s="4" t="s">
        <v>907</v>
      </c>
      <c r="H327" s="4" t="s">
        <v>2125</v>
      </c>
      <c r="J327" s="4" t="s">
        <v>3153</v>
      </c>
    </row>
    <row r="328" spans="1:10">
      <c r="A328" s="4">
        <v>327</v>
      </c>
      <c r="B328" s="4" t="s">
        <v>874</v>
      </c>
      <c r="C328" s="4" t="s">
        <v>134</v>
      </c>
      <c r="D328" s="4" t="s">
        <v>2126</v>
      </c>
      <c r="E328" s="4" t="s">
        <v>2127</v>
      </c>
      <c r="F328" s="4" t="s">
        <v>2128</v>
      </c>
      <c r="G328" s="4" t="s">
        <v>1045</v>
      </c>
      <c r="H328" s="4" t="s">
        <v>2129</v>
      </c>
      <c r="J328" s="4" t="s">
        <v>3153</v>
      </c>
    </row>
    <row r="329" spans="1:10">
      <c r="A329" s="4">
        <v>328</v>
      </c>
      <c r="B329" s="4" t="s">
        <v>874</v>
      </c>
      <c r="C329" s="4" t="s">
        <v>134</v>
      </c>
      <c r="D329" s="4" t="s">
        <v>2130</v>
      </c>
      <c r="E329" s="4" t="s">
        <v>2131</v>
      </c>
      <c r="F329" s="4" t="s">
        <v>2132</v>
      </c>
      <c r="G329" s="4" t="s">
        <v>899</v>
      </c>
      <c r="H329" s="4" t="s">
        <v>2133</v>
      </c>
      <c r="J329" s="4" t="s">
        <v>3153</v>
      </c>
    </row>
    <row r="330" spans="1:10">
      <c r="A330" s="4">
        <v>329</v>
      </c>
      <c r="B330" s="4" t="s">
        <v>874</v>
      </c>
      <c r="C330" s="4" t="s">
        <v>134</v>
      </c>
      <c r="D330" s="4" t="s">
        <v>2134</v>
      </c>
      <c r="E330" s="4" t="s">
        <v>2135</v>
      </c>
      <c r="F330" s="4" t="s">
        <v>2136</v>
      </c>
      <c r="G330" s="4" t="s">
        <v>1155</v>
      </c>
      <c r="J330" s="4" t="s">
        <v>3153</v>
      </c>
    </row>
    <row r="331" spans="1:10">
      <c r="A331" s="4">
        <v>330</v>
      </c>
      <c r="B331" s="4" t="s">
        <v>874</v>
      </c>
      <c r="C331" s="4" t="s">
        <v>134</v>
      </c>
      <c r="D331" s="4" t="s">
        <v>2137</v>
      </c>
      <c r="E331" s="4" t="s">
        <v>2138</v>
      </c>
      <c r="F331" s="4" t="s">
        <v>2139</v>
      </c>
      <c r="G331" s="4" t="s">
        <v>2140</v>
      </c>
      <c r="H331" s="4" t="s">
        <v>2141</v>
      </c>
      <c r="J331" s="4" t="s">
        <v>3153</v>
      </c>
    </row>
    <row r="332" spans="1:10">
      <c r="A332" s="4">
        <v>331</v>
      </c>
      <c r="B332" s="4" t="s">
        <v>874</v>
      </c>
      <c r="C332" s="4" t="s">
        <v>134</v>
      </c>
      <c r="D332" s="4" t="s">
        <v>2142</v>
      </c>
      <c r="E332" s="4" t="s">
        <v>2143</v>
      </c>
      <c r="F332" s="4" t="s">
        <v>2144</v>
      </c>
      <c r="G332" s="4" t="s">
        <v>2145</v>
      </c>
      <c r="H332" s="4" t="s">
        <v>2146</v>
      </c>
      <c r="J332" s="4" t="s">
        <v>3153</v>
      </c>
    </row>
    <row r="333" spans="1:10">
      <c r="A333" s="4">
        <v>332</v>
      </c>
      <c r="B333" s="4" t="s">
        <v>874</v>
      </c>
      <c r="C333" s="4" t="s">
        <v>134</v>
      </c>
      <c r="D333" s="4" t="s">
        <v>2147</v>
      </c>
      <c r="E333" s="4" t="s">
        <v>2148</v>
      </c>
      <c r="F333" s="4" t="s">
        <v>2149</v>
      </c>
      <c r="G333" s="4" t="s">
        <v>1447</v>
      </c>
      <c r="J333" s="4" t="s">
        <v>3153</v>
      </c>
    </row>
    <row r="334" spans="1:10">
      <c r="A334" s="4">
        <v>333</v>
      </c>
      <c r="B334" s="4" t="s">
        <v>874</v>
      </c>
      <c r="C334" s="4" t="s">
        <v>134</v>
      </c>
      <c r="D334" s="4" t="s">
        <v>2150</v>
      </c>
      <c r="E334" s="4" t="s">
        <v>2151</v>
      </c>
      <c r="F334" s="4" t="s">
        <v>2152</v>
      </c>
      <c r="G334" s="4" t="s">
        <v>1080</v>
      </c>
      <c r="H334" s="4" t="s">
        <v>2153</v>
      </c>
      <c r="J334" s="4" t="s">
        <v>3153</v>
      </c>
    </row>
    <row r="335" spans="1:10">
      <c r="A335" s="4">
        <v>334</v>
      </c>
      <c r="B335" s="4" t="s">
        <v>874</v>
      </c>
      <c r="C335" s="4" t="s">
        <v>134</v>
      </c>
      <c r="D335" s="4" t="s">
        <v>2154</v>
      </c>
      <c r="E335" s="4" t="s">
        <v>2155</v>
      </c>
      <c r="F335" s="4" t="s">
        <v>2156</v>
      </c>
      <c r="G335" s="4" t="s">
        <v>1319</v>
      </c>
      <c r="J335" s="4" t="s">
        <v>3153</v>
      </c>
    </row>
    <row r="336" spans="1:10">
      <c r="A336" s="4">
        <v>335</v>
      </c>
      <c r="B336" s="4" t="s">
        <v>874</v>
      </c>
      <c r="C336" s="4" t="s">
        <v>134</v>
      </c>
      <c r="D336" s="4" t="s">
        <v>2157</v>
      </c>
      <c r="E336" s="4" t="s">
        <v>2158</v>
      </c>
      <c r="F336" s="4" t="s">
        <v>2159</v>
      </c>
      <c r="G336" s="4" t="s">
        <v>2160</v>
      </c>
      <c r="H336" s="4" t="s">
        <v>2161</v>
      </c>
      <c r="J336" s="4" t="s">
        <v>3153</v>
      </c>
    </row>
    <row r="337" spans="1:10">
      <c r="A337" s="4">
        <v>336</v>
      </c>
      <c r="B337" s="4" t="s">
        <v>874</v>
      </c>
      <c r="C337" s="4" t="s">
        <v>134</v>
      </c>
      <c r="D337" s="4" t="s">
        <v>2162</v>
      </c>
      <c r="E337" s="4" t="s">
        <v>2163</v>
      </c>
      <c r="F337" s="4" t="s">
        <v>2164</v>
      </c>
      <c r="G337" s="4" t="s">
        <v>1110</v>
      </c>
      <c r="J337" s="4" t="s">
        <v>3153</v>
      </c>
    </row>
    <row r="338" spans="1:10">
      <c r="A338" s="4">
        <v>337</v>
      </c>
      <c r="B338" s="4" t="s">
        <v>874</v>
      </c>
      <c r="C338" s="4" t="s">
        <v>134</v>
      </c>
      <c r="D338" s="4" t="s">
        <v>2165</v>
      </c>
      <c r="E338" s="4" t="s">
        <v>2166</v>
      </c>
      <c r="F338" s="4" t="s">
        <v>2167</v>
      </c>
      <c r="G338" s="4" t="s">
        <v>1636</v>
      </c>
      <c r="H338" s="4" t="s">
        <v>2168</v>
      </c>
      <c r="J338" s="4" t="s">
        <v>3153</v>
      </c>
    </row>
    <row r="339" spans="1:10">
      <c r="A339" s="4">
        <v>338</v>
      </c>
      <c r="B339" s="4" t="s">
        <v>874</v>
      </c>
      <c r="C339" s="4" t="s">
        <v>134</v>
      </c>
      <c r="D339" s="4" t="s">
        <v>2169</v>
      </c>
      <c r="E339" s="4" t="s">
        <v>2170</v>
      </c>
      <c r="F339" s="4" t="s">
        <v>2171</v>
      </c>
      <c r="G339" s="4" t="s">
        <v>899</v>
      </c>
      <c r="H339" s="4" t="s">
        <v>2172</v>
      </c>
      <c r="J339" s="4" t="s">
        <v>3153</v>
      </c>
    </row>
    <row r="340" spans="1:10">
      <c r="A340" s="4">
        <v>339</v>
      </c>
      <c r="B340" s="4" t="s">
        <v>874</v>
      </c>
      <c r="C340" s="4" t="s">
        <v>134</v>
      </c>
      <c r="D340" s="4" t="s">
        <v>2173</v>
      </c>
      <c r="E340" s="4" t="s">
        <v>2174</v>
      </c>
      <c r="F340" s="4" t="s">
        <v>2175</v>
      </c>
      <c r="G340" s="4" t="s">
        <v>882</v>
      </c>
      <c r="J340" s="4" t="s">
        <v>3153</v>
      </c>
    </row>
    <row r="341" spans="1:10">
      <c r="A341" s="4">
        <v>340</v>
      </c>
      <c r="B341" s="4" t="s">
        <v>874</v>
      </c>
      <c r="C341" s="4" t="s">
        <v>134</v>
      </c>
      <c r="D341" s="4" t="s">
        <v>2176</v>
      </c>
      <c r="E341" s="4" t="s">
        <v>2177</v>
      </c>
      <c r="F341" s="4" t="s">
        <v>2178</v>
      </c>
      <c r="G341" s="4" t="s">
        <v>1319</v>
      </c>
      <c r="J341" s="4" t="s">
        <v>3153</v>
      </c>
    </row>
    <row r="342" spans="1:10">
      <c r="A342" s="4">
        <v>341</v>
      </c>
      <c r="B342" s="4" t="s">
        <v>874</v>
      </c>
      <c r="C342" s="4" t="s">
        <v>134</v>
      </c>
      <c r="D342" s="4" t="s">
        <v>2179</v>
      </c>
      <c r="E342" s="4" t="s">
        <v>2180</v>
      </c>
      <c r="F342" s="4" t="s">
        <v>2181</v>
      </c>
      <c r="G342" s="4" t="s">
        <v>2182</v>
      </c>
      <c r="J342" s="4" t="s">
        <v>3153</v>
      </c>
    </row>
    <row r="343" spans="1:10">
      <c r="A343" s="4">
        <v>342</v>
      </c>
      <c r="B343" s="4" t="s">
        <v>874</v>
      </c>
      <c r="C343" s="4" t="s">
        <v>134</v>
      </c>
      <c r="D343" s="4" t="s">
        <v>2183</v>
      </c>
      <c r="E343" s="4" t="s">
        <v>2184</v>
      </c>
      <c r="F343" s="4" t="s">
        <v>2185</v>
      </c>
      <c r="G343" s="4" t="s">
        <v>1000</v>
      </c>
      <c r="H343" s="4" t="s">
        <v>2186</v>
      </c>
      <c r="J343" s="4" t="s">
        <v>3153</v>
      </c>
    </row>
    <row r="344" spans="1:10">
      <c r="A344" s="4">
        <v>343</v>
      </c>
      <c r="B344" s="4" t="s">
        <v>874</v>
      </c>
      <c r="C344" s="4" t="s">
        <v>134</v>
      </c>
      <c r="D344" s="4" t="s">
        <v>2187</v>
      </c>
      <c r="E344" s="4" t="s">
        <v>2188</v>
      </c>
      <c r="F344" s="4" t="s">
        <v>2189</v>
      </c>
      <c r="G344" s="4" t="s">
        <v>1110</v>
      </c>
      <c r="H344" s="4" t="s">
        <v>2190</v>
      </c>
      <c r="J344" s="4" t="s">
        <v>3153</v>
      </c>
    </row>
    <row r="345" spans="1:10">
      <c r="A345" s="4">
        <v>344</v>
      </c>
      <c r="B345" s="4" t="s">
        <v>874</v>
      </c>
      <c r="C345" s="4" t="s">
        <v>134</v>
      </c>
      <c r="D345" s="4" t="s">
        <v>2191</v>
      </c>
      <c r="E345" s="4" t="s">
        <v>2192</v>
      </c>
      <c r="F345" s="4" t="s">
        <v>2193</v>
      </c>
      <c r="G345" s="4" t="s">
        <v>1295</v>
      </c>
      <c r="J345" s="4" t="s">
        <v>3153</v>
      </c>
    </row>
    <row r="346" spans="1:10">
      <c r="A346" s="4">
        <v>345</v>
      </c>
      <c r="B346" s="4" t="s">
        <v>874</v>
      </c>
      <c r="C346" s="4" t="s">
        <v>134</v>
      </c>
      <c r="D346" s="4" t="s">
        <v>2194</v>
      </c>
      <c r="E346" s="4" t="s">
        <v>2195</v>
      </c>
      <c r="F346" s="4" t="s">
        <v>2196</v>
      </c>
      <c r="G346" s="4" t="s">
        <v>899</v>
      </c>
      <c r="H346" s="4" t="s">
        <v>2197</v>
      </c>
      <c r="J346" s="4" t="s">
        <v>3153</v>
      </c>
    </row>
    <row r="347" spans="1:10">
      <c r="A347" s="4">
        <v>346</v>
      </c>
      <c r="B347" s="4" t="s">
        <v>874</v>
      </c>
      <c r="C347" s="4" t="s">
        <v>134</v>
      </c>
      <c r="D347" s="4" t="s">
        <v>2198</v>
      </c>
      <c r="E347" s="4" t="s">
        <v>2199</v>
      </c>
      <c r="F347" s="4" t="s">
        <v>2200</v>
      </c>
      <c r="G347" s="4" t="s">
        <v>2201</v>
      </c>
      <c r="H347" s="4" t="s">
        <v>2202</v>
      </c>
      <c r="J347" s="4" t="s">
        <v>3153</v>
      </c>
    </row>
    <row r="348" spans="1:10">
      <c r="A348" s="4">
        <v>347</v>
      </c>
      <c r="B348" s="4" t="s">
        <v>874</v>
      </c>
      <c r="C348" s="4" t="s">
        <v>134</v>
      </c>
      <c r="D348" s="4" t="s">
        <v>2203</v>
      </c>
      <c r="E348" s="4" t="s">
        <v>2204</v>
      </c>
      <c r="F348" s="4" t="s">
        <v>2205</v>
      </c>
      <c r="G348" s="4" t="s">
        <v>943</v>
      </c>
      <c r="H348" s="4" t="s">
        <v>2206</v>
      </c>
      <c r="J348" s="4" t="s">
        <v>3153</v>
      </c>
    </row>
    <row r="349" spans="1:10">
      <c r="A349" s="4">
        <v>348</v>
      </c>
      <c r="B349" s="4" t="s">
        <v>874</v>
      </c>
      <c r="C349" s="4" t="s">
        <v>134</v>
      </c>
      <c r="D349" s="4" t="s">
        <v>2207</v>
      </c>
      <c r="E349" s="4" t="s">
        <v>2208</v>
      </c>
      <c r="F349" s="4" t="s">
        <v>2209</v>
      </c>
      <c r="G349" s="4" t="s">
        <v>2210</v>
      </c>
      <c r="H349" s="4" t="s">
        <v>2211</v>
      </c>
      <c r="J349" s="4" t="s">
        <v>3153</v>
      </c>
    </row>
    <row r="350" spans="1:10">
      <c r="A350" s="4">
        <v>349</v>
      </c>
      <c r="B350" s="4" t="s">
        <v>874</v>
      </c>
      <c r="C350" s="4" t="s">
        <v>134</v>
      </c>
      <c r="D350" s="4" t="s">
        <v>2212</v>
      </c>
      <c r="E350" s="4" t="s">
        <v>2213</v>
      </c>
      <c r="F350" s="4" t="s">
        <v>2209</v>
      </c>
      <c r="G350" s="4" t="s">
        <v>2214</v>
      </c>
      <c r="J350" s="4" t="s">
        <v>3153</v>
      </c>
    </row>
    <row r="351" spans="1:10">
      <c r="A351" s="4">
        <v>350</v>
      </c>
      <c r="B351" s="4" t="s">
        <v>874</v>
      </c>
      <c r="C351" s="4" t="s">
        <v>134</v>
      </c>
      <c r="D351" s="4" t="s">
        <v>2215</v>
      </c>
      <c r="E351" s="4" t="s">
        <v>2216</v>
      </c>
      <c r="F351" s="4" t="s">
        <v>2217</v>
      </c>
      <c r="G351" s="4" t="s">
        <v>1176</v>
      </c>
      <c r="J351" s="4" t="s">
        <v>3153</v>
      </c>
    </row>
    <row r="352" spans="1:10">
      <c r="A352" s="4">
        <v>351</v>
      </c>
      <c r="B352" s="4" t="s">
        <v>874</v>
      </c>
      <c r="C352" s="4" t="s">
        <v>134</v>
      </c>
      <c r="D352" s="4" t="s">
        <v>2218</v>
      </c>
      <c r="E352" s="4" t="s">
        <v>2219</v>
      </c>
      <c r="F352" s="4" t="s">
        <v>2220</v>
      </c>
      <c r="G352" s="4" t="s">
        <v>1176</v>
      </c>
      <c r="H352" s="4" t="s">
        <v>2221</v>
      </c>
      <c r="J352" s="4" t="s">
        <v>3153</v>
      </c>
    </row>
    <row r="353" spans="1:10">
      <c r="A353" s="4">
        <v>352</v>
      </c>
      <c r="B353" s="4" t="s">
        <v>874</v>
      </c>
      <c r="C353" s="4" t="s">
        <v>134</v>
      </c>
      <c r="D353" s="4" t="s">
        <v>2222</v>
      </c>
      <c r="E353" s="4" t="s">
        <v>2219</v>
      </c>
      <c r="F353" s="4" t="s">
        <v>2223</v>
      </c>
      <c r="G353" s="4" t="s">
        <v>1447</v>
      </c>
      <c r="J353" s="4" t="s">
        <v>3153</v>
      </c>
    </row>
    <row r="354" spans="1:10">
      <c r="A354" s="4">
        <v>353</v>
      </c>
      <c r="B354" s="4" t="s">
        <v>874</v>
      </c>
      <c r="C354" s="4" t="s">
        <v>134</v>
      </c>
      <c r="D354" s="4" t="s">
        <v>2224</v>
      </c>
      <c r="E354" s="4" t="s">
        <v>2225</v>
      </c>
      <c r="F354" s="4" t="s">
        <v>2226</v>
      </c>
      <c r="G354" s="4" t="s">
        <v>882</v>
      </c>
      <c r="J354" s="4" t="s">
        <v>3153</v>
      </c>
    </row>
    <row r="355" spans="1:10">
      <c r="A355" s="4">
        <v>354</v>
      </c>
      <c r="B355" s="4" t="s">
        <v>874</v>
      </c>
      <c r="C355" s="4" t="s">
        <v>134</v>
      </c>
      <c r="D355" s="4" t="s">
        <v>2227</v>
      </c>
      <c r="E355" s="4" t="s">
        <v>2228</v>
      </c>
      <c r="F355" s="4" t="s">
        <v>2229</v>
      </c>
      <c r="G355" s="4" t="s">
        <v>1469</v>
      </c>
      <c r="J355" s="4" t="s">
        <v>3153</v>
      </c>
    </row>
    <row r="356" spans="1:10">
      <c r="A356" s="4">
        <v>355</v>
      </c>
      <c r="B356" s="4" t="s">
        <v>874</v>
      </c>
      <c r="C356" s="4" t="s">
        <v>134</v>
      </c>
      <c r="D356" s="4" t="s">
        <v>2230</v>
      </c>
      <c r="E356" s="4" t="s">
        <v>2231</v>
      </c>
      <c r="F356" s="4" t="s">
        <v>2232</v>
      </c>
      <c r="G356" s="4" t="s">
        <v>1295</v>
      </c>
      <c r="J356" s="4" t="s">
        <v>3153</v>
      </c>
    </row>
    <row r="357" spans="1:10">
      <c r="A357" s="4">
        <v>356</v>
      </c>
      <c r="B357" s="4" t="s">
        <v>874</v>
      </c>
      <c r="C357" s="4" t="s">
        <v>134</v>
      </c>
      <c r="D357" s="4" t="s">
        <v>2233</v>
      </c>
      <c r="E357" s="4" t="s">
        <v>2234</v>
      </c>
      <c r="F357" s="4" t="s">
        <v>2235</v>
      </c>
      <c r="G357" s="4" t="s">
        <v>882</v>
      </c>
      <c r="H357" s="4" t="s">
        <v>2236</v>
      </c>
      <c r="J357" s="4" t="s">
        <v>3153</v>
      </c>
    </row>
    <row r="358" spans="1:10">
      <c r="A358" s="4">
        <v>357</v>
      </c>
      <c r="B358" s="4" t="s">
        <v>874</v>
      </c>
      <c r="C358" s="4" t="s">
        <v>134</v>
      </c>
      <c r="D358" s="4" t="s">
        <v>2237</v>
      </c>
      <c r="E358" s="4" t="s">
        <v>2238</v>
      </c>
      <c r="F358" s="4" t="s">
        <v>2239</v>
      </c>
      <c r="G358" s="4" t="s">
        <v>1319</v>
      </c>
      <c r="H358" s="4" t="s">
        <v>2240</v>
      </c>
      <c r="J358" s="4" t="s">
        <v>3153</v>
      </c>
    </row>
    <row r="359" spans="1:10">
      <c r="A359" s="4">
        <v>358</v>
      </c>
      <c r="B359" s="4" t="s">
        <v>874</v>
      </c>
      <c r="C359" s="4" t="s">
        <v>134</v>
      </c>
      <c r="D359" s="4" t="s">
        <v>2241</v>
      </c>
      <c r="E359" s="4" t="s">
        <v>2242</v>
      </c>
      <c r="F359" s="4" t="s">
        <v>2243</v>
      </c>
      <c r="G359" s="4" t="s">
        <v>1155</v>
      </c>
      <c r="H359" s="4" t="s">
        <v>2244</v>
      </c>
      <c r="J359" s="4" t="s">
        <v>3153</v>
      </c>
    </row>
    <row r="360" spans="1:10">
      <c r="A360" s="4">
        <v>359</v>
      </c>
      <c r="B360" s="4" t="s">
        <v>874</v>
      </c>
      <c r="C360" s="4" t="s">
        <v>134</v>
      </c>
      <c r="D360" s="4" t="s">
        <v>2245</v>
      </c>
      <c r="E360" s="4" t="s">
        <v>2246</v>
      </c>
      <c r="F360" s="4" t="s">
        <v>2247</v>
      </c>
      <c r="G360" s="4" t="s">
        <v>1097</v>
      </c>
      <c r="J360" s="4" t="s">
        <v>3153</v>
      </c>
    </row>
    <row r="361" spans="1:10">
      <c r="A361" s="4">
        <v>360</v>
      </c>
      <c r="B361" s="4" t="s">
        <v>874</v>
      </c>
      <c r="C361" s="4" t="s">
        <v>134</v>
      </c>
      <c r="D361" s="4" t="s">
        <v>2248</v>
      </c>
      <c r="E361" s="4" t="s">
        <v>2249</v>
      </c>
      <c r="F361" s="4" t="s">
        <v>2250</v>
      </c>
      <c r="G361" s="4" t="s">
        <v>1549</v>
      </c>
      <c r="H361" s="4" t="s">
        <v>2251</v>
      </c>
      <c r="J361" s="4" t="s">
        <v>3153</v>
      </c>
    </row>
    <row r="362" spans="1:10">
      <c r="A362" s="4">
        <v>361</v>
      </c>
      <c r="B362" s="4" t="s">
        <v>874</v>
      </c>
      <c r="C362" s="4" t="s">
        <v>134</v>
      </c>
      <c r="D362" s="4" t="s">
        <v>2252</v>
      </c>
      <c r="E362" s="4" t="s">
        <v>2253</v>
      </c>
      <c r="F362" s="4" t="s">
        <v>2254</v>
      </c>
      <c r="G362" s="4" t="s">
        <v>992</v>
      </c>
      <c r="H362" s="4" t="s">
        <v>2255</v>
      </c>
      <c r="J362" s="4" t="s">
        <v>3153</v>
      </c>
    </row>
    <row r="363" spans="1:10">
      <c r="A363" s="4">
        <v>362</v>
      </c>
      <c r="B363" s="4" t="s">
        <v>874</v>
      </c>
      <c r="C363" s="4" t="s">
        <v>134</v>
      </c>
      <c r="D363" s="4" t="s">
        <v>2256</v>
      </c>
      <c r="E363" s="4" t="s">
        <v>2257</v>
      </c>
      <c r="F363" s="4" t="s">
        <v>2258</v>
      </c>
      <c r="G363" s="4" t="s">
        <v>907</v>
      </c>
      <c r="H363" s="4" t="s">
        <v>2259</v>
      </c>
      <c r="J363" s="4" t="s">
        <v>3153</v>
      </c>
    </row>
    <row r="364" spans="1:10">
      <c r="A364" s="4">
        <v>363</v>
      </c>
      <c r="B364" s="4" t="s">
        <v>874</v>
      </c>
      <c r="C364" s="4" t="s">
        <v>134</v>
      </c>
      <c r="D364" s="4" t="s">
        <v>2260</v>
      </c>
      <c r="E364" s="4" t="s">
        <v>2261</v>
      </c>
      <c r="F364" s="4" t="s">
        <v>2262</v>
      </c>
      <c r="G364" s="4" t="s">
        <v>1150</v>
      </c>
      <c r="H364" s="4" t="s">
        <v>2263</v>
      </c>
      <c r="J364" s="4" t="s">
        <v>3153</v>
      </c>
    </row>
    <row r="365" spans="1:10">
      <c r="A365" s="4">
        <v>364</v>
      </c>
      <c r="B365" s="4" t="s">
        <v>874</v>
      </c>
      <c r="C365" s="4" t="s">
        <v>134</v>
      </c>
      <c r="D365" s="4" t="s">
        <v>2264</v>
      </c>
      <c r="E365" s="4" t="s">
        <v>2265</v>
      </c>
      <c r="F365" s="4" t="s">
        <v>2266</v>
      </c>
      <c r="G365" s="4" t="s">
        <v>899</v>
      </c>
      <c r="H365" s="4" t="s">
        <v>2267</v>
      </c>
      <c r="J365" s="4" t="s">
        <v>3153</v>
      </c>
    </row>
    <row r="366" spans="1:10">
      <c r="A366" s="4">
        <v>365</v>
      </c>
      <c r="B366" s="4" t="s">
        <v>874</v>
      </c>
      <c r="C366" s="4" t="s">
        <v>134</v>
      </c>
      <c r="D366" s="4" t="s">
        <v>2268</v>
      </c>
      <c r="E366" s="4" t="s">
        <v>2269</v>
      </c>
      <c r="F366" s="4" t="s">
        <v>2270</v>
      </c>
      <c r="G366" s="4" t="s">
        <v>917</v>
      </c>
      <c r="H366" s="4" t="s">
        <v>2271</v>
      </c>
      <c r="J366" s="4" t="s">
        <v>3153</v>
      </c>
    </row>
    <row r="367" spans="1:10">
      <c r="A367" s="4">
        <v>366</v>
      </c>
      <c r="B367" s="4" t="s">
        <v>874</v>
      </c>
      <c r="C367" s="4" t="s">
        <v>134</v>
      </c>
      <c r="D367" s="4" t="s">
        <v>2272</v>
      </c>
      <c r="E367" s="4" t="s">
        <v>2273</v>
      </c>
      <c r="F367" s="4" t="s">
        <v>2274</v>
      </c>
      <c r="G367" s="4" t="s">
        <v>1110</v>
      </c>
      <c r="H367" s="4" t="s">
        <v>2275</v>
      </c>
      <c r="J367" s="4" t="s">
        <v>3153</v>
      </c>
    </row>
    <row r="368" spans="1:10">
      <c r="A368" s="4">
        <v>367</v>
      </c>
      <c r="B368" s="4" t="s">
        <v>874</v>
      </c>
      <c r="C368" s="4" t="s">
        <v>134</v>
      </c>
      <c r="D368" s="4" t="s">
        <v>2276</v>
      </c>
      <c r="E368" s="4" t="s">
        <v>2277</v>
      </c>
      <c r="F368" s="4" t="s">
        <v>2278</v>
      </c>
      <c r="G368" s="4" t="s">
        <v>1141</v>
      </c>
      <c r="J368" s="4" t="s">
        <v>3153</v>
      </c>
    </row>
    <row r="369" spans="1:10">
      <c r="A369" s="4">
        <v>368</v>
      </c>
      <c r="B369" s="4" t="s">
        <v>874</v>
      </c>
      <c r="C369" s="4" t="s">
        <v>134</v>
      </c>
      <c r="D369" s="4" t="s">
        <v>2279</v>
      </c>
      <c r="E369" s="4" t="s">
        <v>2280</v>
      </c>
      <c r="F369" s="4" t="s">
        <v>2281</v>
      </c>
      <c r="G369" s="4" t="s">
        <v>1319</v>
      </c>
      <c r="H369" s="4" t="s">
        <v>2282</v>
      </c>
      <c r="J369" s="4" t="s">
        <v>3153</v>
      </c>
    </row>
    <row r="370" spans="1:10">
      <c r="A370" s="4">
        <v>369</v>
      </c>
      <c r="B370" s="4" t="s">
        <v>874</v>
      </c>
      <c r="C370" s="4" t="s">
        <v>134</v>
      </c>
      <c r="D370" s="4" t="s">
        <v>2283</v>
      </c>
      <c r="E370" s="4" t="s">
        <v>2284</v>
      </c>
      <c r="F370" s="4" t="s">
        <v>2285</v>
      </c>
      <c r="G370" s="4" t="s">
        <v>1442</v>
      </c>
      <c r="J370" s="4" t="s">
        <v>3153</v>
      </c>
    </row>
    <row r="371" spans="1:10">
      <c r="A371" s="4">
        <v>370</v>
      </c>
      <c r="B371" s="4" t="s">
        <v>874</v>
      </c>
      <c r="C371" s="4" t="s">
        <v>134</v>
      </c>
      <c r="D371" s="4" t="s">
        <v>2286</v>
      </c>
      <c r="E371" s="4" t="s">
        <v>2287</v>
      </c>
      <c r="F371" s="4" t="s">
        <v>2288</v>
      </c>
      <c r="G371" s="4" t="s">
        <v>1748</v>
      </c>
      <c r="J371" s="4" t="s">
        <v>3153</v>
      </c>
    </row>
    <row r="372" spans="1:10">
      <c r="A372" s="4">
        <v>371</v>
      </c>
      <c r="B372" s="4" t="s">
        <v>874</v>
      </c>
      <c r="C372" s="4" t="s">
        <v>134</v>
      </c>
      <c r="D372" s="4" t="s">
        <v>2289</v>
      </c>
      <c r="E372" s="4" t="s">
        <v>2290</v>
      </c>
      <c r="F372" s="4" t="s">
        <v>2291</v>
      </c>
      <c r="G372" s="4" t="s">
        <v>2292</v>
      </c>
      <c r="H372" s="4" t="s">
        <v>2293</v>
      </c>
      <c r="J372" s="4" t="s">
        <v>3153</v>
      </c>
    </row>
    <row r="373" spans="1:10">
      <c r="A373" s="4">
        <v>372</v>
      </c>
      <c r="B373" s="4" t="s">
        <v>874</v>
      </c>
      <c r="C373" s="4" t="s">
        <v>134</v>
      </c>
      <c r="D373" s="4" t="s">
        <v>2294</v>
      </c>
      <c r="E373" s="4" t="s">
        <v>2295</v>
      </c>
      <c r="F373" s="4" t="s">
        <v>2296</v>
      </c>
      <c r="G373" s="4" t="s">
        <v>899</v>
      </c>
      <c r="H373" s="4" t="s">
        <v>2297</v>
      </c>
      <c r="J373" s="4" t="s">
        <v>3153</v>
      </c>
    </row>
    <row r="374" spans="1:10">
      <c r="A374" s="4">
        <v>373</v>
      </c>
      <c r="B374" s="4" t="s">
        <v>874</v>
      </c>
      <c r="C374" s="4" t="s">
        <v>134</v>
      </c>
      <c r="D374" s="4" t="s">
        <v>2298</v>
      </c>
      <c r="E374" s="4" t="s">
        <v>2299</v>
      </c>
      <c r="F374" s="4" t="s">
        <v>2300</v>
      </c>
      <c r="G374" s="4" t="s">
        <v>2065</v>
      </c>
      <c r="H374" s="4" t="s">
        <v>2301</v>
      </c>
      <c r="J374" s="4" t="s">
        <v>3153</v>
      </c>
    </row>
    <row r="375" spans="1:10">
      <c r="A375" s="4">
        <v>374</v>
      </c>
      <c r="B375" s="4" t="s">
        <v>874</v>
      </c>
      <c r="C375" s="4" t="s">
        <v>134</v>
      </c>
      <c r="D375" s="4" t="s">
        <v>2302</v>
      </c>
      <c r="E375" s="4" t="s">
        <v>2303</v>
      </c>
      <c r="F375" s="4" t="s">
        <v>2304</v>
      </c>
      <c r="G375" s="4" t="s">
        <v>899</v>
      </c>
      <c r="J375" s="4" t="s">
        <v>3153</v>
      </c>
    </row>
    <row r="376" spans="1:10">
      <c r="A376" s="4">
        <v>375</v>
      </c>
      <c r="B376" s="4" t="s">
        <v>874</v>
      </c>
      <c r="C376" s="4" t="s">
        <v>134</v>
      </c>
      <c r="D376" s="4" t="s">
        <v>2305</v>
      </c>
      <c r="E376" s="4" t="s">
        <v>2306</v>
      </c>
      <c r="F376" s="4" t="s">
        <v>2307</v>
      </c>
      <c r="G376" s="4" t="s">
        <v>1150</v>
      </c>
      <c r="H376" s="4" t="s">
        <v>2308</v>
      </c>
      <c r="J376" s="4" t="s">
        <v>3153</v>
      </c>
    </row>
    <row r="377" spans="1:10">
      <c r="A377" s="4">
        <v>376</v>
      </c>
      <c r="B377" s="4" t="s">
        <v>874</v>
      </c>
      <c r="C377" s="4" t="s">
        <v>134</v>
      </c>
      <c r="D377" s="4" t="s">
        <v>2309</v>
      </c>
      <c r="E377" s="4" t="s">
        <v>2310</v>
      </c>
      <c r="F377" s="4" t="s">
        <v>2311</v>
      </c>
      <c r="G377" s="4" t="s">
        <v>1141</v>
      </c>
      <c r="H377" s="4" t="s">
        <v>2312</v>
      </c>
      <c r="J377" s="4" t="s">
        <v>3153</v>
      </c>
    </row>
    <row r="378" spans="1:10">
      <c r="A378" s="4">
        <v>377</v>
      </c>
      <c r="B378" s="4" t="s">
        <v>874</v>
      </c>
      <c r="C378" s="4" t="s">
        <v>134</v>
      </c>
      <c r="D378" s="4" t="s">
        <v>2313</v>
      </c>
      <c r="E378" s="4" t="s">
        <v>2314</v>
      </c>
      <c r="F378" s="4" t="s">
        <v>2315</v>
      </c>
      <c r="G378" s="4" t="s">
        <v>2316</v>
      </c>
      <c r="H378" s="4" t="s">
        <v>2317</v>
      </c>
      <c r="J378" s="4" t="s">
        <v>3153</v>
      </c>
    </row>
    <row r="379" spans="1:10">
      <c r="A379" s="4">
        <v>378</v>
      </c>
      <c r="B379" s="4" t="s">
        <v>874</v>
      </c>
      <c r="C379" s="4" t="s">
        <v>134</v>
      </c>
      <c r="D379" s="4" t="s">
        <v>2318</v>
      </c>
      <c r="E379" s="4" t="s">
        <v>2319</v>
      </c>
      <c r="F379" s="4" t="s">
        <v>2320</v>
      </c>
      <c r="G379" s="4" t="s">
        <v>882</v>
      </c>
      <c r="J379" s="4" t="s">
        <v>3153</v>
      </c>
    </row>
    <row r="380" spans="1:10">
      <c r="A380" s="4">
        <v>379</v>
      </c>
      <c r="B380" s="4" t="s">
        <v>874</v>
      </c>
      <c r="C380" s="4" t="s">
        <v>134</v>
      </c>
      <c r="D380" s="4" t="s">
        <v>2321</v>
      </c>
      <c r="E380" s="4" t="s">
        <v>2322</v>
      </c>
      <c r="F380" s="4" t="s">
        <v>2323</v>
      </c>
      <c r="G380" s="4" t="s">
        <v>1141</v>
      </c>
      <c r="H380" s="4" t="s">
        <v>2324</v>
      </c>
      <c r="J380" s="4" t="s">
        <v>3153</v>
      </c>
    </row>
    <row r="381" spans="1:10">
      <c r="A381" s="4">
        <v>380</v>
      </c>
      <c r="B381" s="4" t="s">
        <v>874</v>
      </c>
      <c r="C381" s="4" t="s">
        <v>134</v>
      </c>
      <c r="D381" s="4" t="s">
        <v>2325</v>
      </c>
      <c r="E381" s="4" t="s">
        <v>2326</v>
      </c>
      <c r="F381" s="4" t="s">
        <v>2327</v>
      </c>
      <c r="G381" s="4" t="s">
        <v>1447</v>
      </c>
      <c r="H381" s="4" t="s">
        <v>2328</v>
      </c>
      <c r="J381" s="4" t="s">
        <v>3153</v>
      </c>
    </row>
    <row r="382" spans="1:10">
      <c r="A382" s="4">
        <v>381</v>
      </c>
      <c r="B382" s="4" t="s">
        <v>874</v>
      </c>
      <c r="C382" s="4" t="s">
        <v>134</v>
      </c>
      <c r="D382" s="4" t="s">
        <v>2329</v>
      </c>
      <c r="E382" s="4" t="s">
        <v>2330</v>
      </c>
      <c r="F382" s="4" t="s">
        <v>2331</v>
      </c>
      <c r="G382" s="4" t="s">
        <v>1045</v>
      </c>
      <c r="H382" s="4" t="s">
        <v>2332</v>
      </c>
      <c r="J382" s="4" t="s">
        <v>3153</v>
      </c>
    </row>
    <row r="383" spans="1:10">
      <c r="A383" s="4">
        <v>382</v>
      </c>
      <c r="B383" s="4" t="s">
        <v>874</v>
      </c>
      <c r="C383" s="4" t="s">
        <v>134</v>
      </c>
      <c r="D383" s="4" t="s">
        <v>2333</v>
      </c>
      <c r="E383" s="4" t="s">
        <v>2334</v>
      </c>
      <c r="F383" s="4" t="s">
        <v>2335</v>
      </c>
      <c r="G383" s="4" t="s">
        <v>907</v>
      </c>
      <c r="J383" s="4" t="s">
        <v>3153</v>
      </c>
    </row>
    <row r="384" spans="1:10">
      <c r="A384" s="4">
        <v>383</v>
      </c>
      <c r="B384" s="4" t="s">
        <v>874</v>
      </c>
      <c r="C384" s="4" t="s">
        <v>134</v>
      </c>
      <c r="D384" s="4" t="s">
        <v>2336</v>
      </c>
      <c r="E384" s="4" t="s">
        <v>2337</v>
      </c>
      <c r="F384" s="4" t="s">
        <v>2338</v>
      </c>
      <c r="G384" s="4" t="s">
        <v>899</v>
      </c>
      <c r="J384" s="4" t="s">
        <v>3153</v>
      </c>
    </row>
    <row r="385" spans="1:10">
      <c r="A385" s="4">
        <v>384</v>
      </c>
      <c r="B385" s="4" t="s">
        <v>874</v>
      </c>
      <c r="C385" s="4" t="s">
        <v>134</v>
      </c>
      <c r="D385" s="4" t="s">
        <v>2339</v>
      </c>
      <c r="E385" s="4" t="s">
        <v>2340</v>
      </c>
      <c r="F385" s="4" t="s">
        <v>2341</v>
      </c>
      <c r="G385" s="4" t="s">
        <v>975</v>
      </c>
      <c r="J385" s="4" t="s">
        <v>3153</v>
      </c>
    </row>
    <row r="386" spans="1:10">
      <c r="A386" s="4">
        <v>385</v>
      </c>
      <c r="B386" s="4" t="s">
        <v>874</v>
      </c>
      <c r="C386" s="4" t="s">
        <v>134</v>
      </c>
      <c r="D386" s="4" t="s">
        <v>2342</v>
      </c>
      <c r="E386" s="4" t="s">
        <v>2343</v>
      </c>
      <c r="F386" s="4" t="s">
        <v>2344</v>
      </c>
      <c r="G386" s="4" t="s">
        <v>2345</v>
      </c>
      <c r="J386" s="4" t="s">
        <v>3153</v>
      </c>
    </row>
    <row r="387" spans="1:10">
      <c r="A387" s="4">
        <v>386</v>
      </c>
      <c r="B387" s="4" t="s">
        <v>874</v>
      </c>
      <c r="C387" s="4" t="s">
        <v>134</v>
      </c>
      <c r="D387" s="4" t="s">
        <v>2346</v>
      </c>
      <c r="E387" s="4" t="s">
        <v>2347</v>
      </c>
      <c r="F387" s="4" t="s">
        <v>2348</v>
      </c>
      <c r="G387" s="4" t="s">
        <v>943</v>
      </c>
      <c r="J387" s="4" t="s">
        <v>3153</v>
      </c>
    </row>
    <row r="388" spans="1:10">
      <c r="A388" s="4">
        <v>387</v>
      </c>
      <c r="B388" s="4" t="s">
        <v>874</v>
      </c>
      <c r="C388" s="4" t="s">
        <v>134</v>
      </c>
      <c r="D388" s="4" t="s">
        <v>2349</v>
      </c>
      <c r="E388" s="4" t="s">
        <v>2350</v>
      </c>
      <c r="F388" s="4" t="s">
        <v>2351</v>
      </c>
      <c r="G388" s="4" t="s">
        <v>2352</v>
      </c>
      <c r="J388" s="4" t="s">
        <v>3153</v>
      </c>
    </row>
    <row r="389" spans="1:10">
      <c r="A389" s="4">
        <v>388</v>
      </c>
      <c r="B389" s="4" t="s">
        <v>874</v>
      </c>
      <c r="C389" s="4" t="s">
        <v>134</v>
      </c>
      <c r="D389" s="4" t="s">
        <v>2353</v>
      </c>
      <c r="E389" s="4" t="s">
        <v>2354</v>
      </c>
      <c r="F389" s="4" t="s">
        <v>2355</v>
      </c>
      <c r="G389" s="4" t="s">
        <v>1097</v>
      </c>
      <c r="H389" s="4" t="s">
        <v>2356</v>
      </c>
      <c r="J389" s="4" t="s">
        <v>3153</v>
      </c>
    </row>
    <row r="390" spans="1:10">
      <c r="A390" s="4">
        <v>389</v>
      </c>
      <c r="B390" s="4" t="s">
        <v>874</v>
      </c>
      <c r="C390" s="4" t="s">
        <v>134</v>
      </c>
      <c r="D390" s="4" t="s">
        <v>2357</v>
      </c>
      <c r="E390" s="4" t="s">
        <v>2358</v>
      </c>
      <c r="F390" s="4" t="s">
        <v>2359</v>
      </c>
      <c r="G390" s="4" t="s">
        <v>1012</v>
      </c>
      <c r="H390" s="4" t="s">
        <v>2360</v>
      </c>
      <c r="J390" s="4" t="s">
        <v>3153</v>
      </c>
    </row>
    <row r="391" spans="1:10">
      <c r="A391" s="4">
        <v>390</v>
      </c>
      <c r="B391" s="4" t="s">
        <v>874</v>
      </c>
      <c r="C391" s="4" t="s">
        <v>134</v>
      </c>
      <c r="D391" s="4" t="s">
        <v>2361</v>
      </c>
      <c r="E391" s="4" t="s">
        <v>2362</v>
      </c>
      <c r="F391" s="4" t="s">
        <v>2363</v>
      </c>
      <c r="G391" s="4" t="s">
        <v>899</v>
      </c>
      <c r="H391" s="4" t="s">
        <v>2364</v>
      </c>
      <c r="J391" s="4" t="s">
        <v>3153</v>
      </c>
    </row>
    <row r="392" spans="1:10">
      <c r="A392" s="4">
        <v>391</v>
      </c>
      <c r="B392" s="4" t="s">
        <v>874</v>
      </c>
      <c r="C392" s="4" t="s">
        <v>134</v>
      </c>
      <c r="D392" s="4" t="s">
        <v>2365</v>
      </c>
      <c r="E392" s="4" t="s">
        <v>2366</v>
      </c>
      <c r="F392" s="4" t="s">
        <v>2367</v>
      </c>
      <c r="G392" s="4" t="s">
        <v>1319</v>
      </c>
      <c r="H392" s="4" t="s">
        <v>2368</v>
      </c>
      <c r="J392" s="4" t="s">
        <v>3153</v>
      </c>
    </row>
    <row r="393" spans="1:10">
      <c r="A393" s="4">
        <v>392</v>
      </c>
      <c r="B393" s="4" t="s">
        <v>874</v>
      </c>
      <c r="C393" s="4" t="s">
        <v>134</v>
      </c>
      <c r="D393" s="4" t="s">
        <v>2369</v>
      </c>
      <c r="E393" s="4" t="s">
        <v>2370</v>
      </c>
      <c r="F393" s="4" t="s">
        <v>2371</v>
      </c>
      <c r="G393" s="4" t="s">
        <v>2160</v>
      </c>
      <c r="J393" s="4" t="s">
        <v>3153</v>
      </c>
    </row>
    <row r="394" spans="1:10">
      <c r="A394" s="4">
        <v>393</v>
      </c>
      <c r="B394" s="4" t="s">
        <v>874</v>
      </c>
      <c r="C394" s="4" t="s">
        <v>134</v>
      </c>
      <c r="D394" s="4" t="s">
        <v>2372</v>
      </c>
      <c r="E394" s="4" t="s">
        <v>2373</v>
      </c>
      <c r="F394" s="4" t="s">
        <v>2374</v>
      </c>
      <c r="G394" s="4" t="s">
        <v>1155</v>
      </c>
      <c r="H394" s="4" t="s">
        <v>2375</v>
      </c>
      <c r="J394" s="4" t="s">
        <v>3153</v>
      </c>
    </row>
    <row r="395" spans="1:10">
      <c r="A395" s="4">
        <v>394</v>
      </c>
      <c r="B395" s="4" t="s">
        <v>874</v>
      </c>
      <c r="C395" s="4" t="s">
        <v>134</v>
      </c>
      <c r="D395" s="4" t="s">
        <v>2376</v>
      </c>
      <c r="E395" s="4" t="s">
        <v>2377</v>
      </c>
      <c r="F395" s="4" t="s">
        <v>2378</v>
      </c>
      <c r="G395" s="4" t="s">
        <v>899</v>
      </c>
      <c r="H395" s="4" t="s">
        <v>2379</v>
      </c>
      <c r="J395" s="4" t="s">
        <v>3153</v>
      </c>
    </row>
    <row r="396" spans="1:10">
      <c r="A396" s="4">
        <v>395</v>
      </c>
      <c r="B396" s="4" t="s">
        <v>874</v>
      </c>
      <c r="C396" s="4" t="s">
        <v>134</v>
      </c>
      <c r="D396" s="4" t="s">
        <v>2380</v>
      </c>
      <c r="E396" s="4" t="s">
        <v>2381</v>
      </c>
      <c r="F396" s="4" t="s">
        <v>2382</v>
      </c>
      <c r="G396" s="4" t="s">
        <v>907</v>
      </c>
      <c r="H396" s="4" t="s">
        <v>2383</v>
      </c>
      <c r="J396" s="4" t="s">
        <v>3153</v>
      </c>
    </row>
    <row r="397" spans="1:10">
      <c r="A397" s="4">
        <v>396</v>
      </c>
      <c r="B397" s="4" t="s">
        <v>874</v>
      </c>
      <c r="C397" s="4" t="s">
        <v>134</v>
      </c>
      <c r="D397" s="4" t="s">
        <v>2384</v>
      </c>
      <c r="E397" s="4" t="s">
        <v>2385</v>
      </c>
      <c r="F397" s="4" t="s">
        <v>2386</v>
      </c>
      <c r="G397" s="4" t="s">
        <v>1319</v>
      </c>
      <c r="J397" s="4" t="s">
        <v>3153</v>
      </c>
    </row>
    <row r="398" spans="1:10">
      <c r="A398" s="4">
        <v>397</v>
      </c>
      <c r="B398" s="4" t="s">
        <v>874</v>
      </c>
      <c r="C398" s="4" t="s">
        <v>134</v>
      </c>
      <c r="D398" s="4" t="s">
        <v>2387</v>
      </c>
      <c r="E398" s="4" t="s">
        <v>2388</v>
      </c>
      <c r="F398" s="4" t="s">
        <v>2389</v>
      </c>
      <c r="G398" s="4" t="s">
        <v>917</v>
      </c>
      <c r="H398" s="4" t="s">
        <v>2390</v>
      </c>
      <c r="J398" s="4" t="s">
        <v>3153</v>
      </c>
    </row>
    <row r="399" spans="1:10">
      <c r="A399" s="4">
        <v>398</v>
      </c>
      <c r="B399" s="4" t="s">
        <v>874</v>
      </c>
      <c r="C399" s="4" t="s">
        <v>134</v>
      </c>
      <c r="D399" s="4" t="s">
        <v>2391</v>
      </c>
      <c r="E399" s="4" t="s">
        <v>2392</v>
      </c>
      <c r="F399" s="4" t="s">
        <v>2393</v>
      </c>
      <c r="G399" s="4" t="s">
        <v>2394</v>
      </c>
      <c r="H399" s="4" t="s">
        <v>2395</v>
      </c>
      <c r="J399" s="4" t="s">
        <v>3153</v>
      </c>
    </row>
    <row r="400" spans="1:10">
      <c r="A400" s="4">
        <v>399</v>
      </c>
      <c r="B400" s="4" t="s">
        <v>874</v>
      </c>
      <c r="C400" s="4" t="s">
        <v>134</v>
      </c>
      <c r="D400" s="4" t="s">
        <v>2396</v>
      </c>
      <c r="E400" s="4" t="s">
        <v>2397</v>
      </c>
      <c r="F400" s="4" t="s">
        <v>2398</v>
      </c>
      <c r="G400" s="4" t="s">
        <v>882</v>
      </c>
      <c r="H400" s="4" t="s">
        <v>2399</v>
      </c>
      <c r="J400" s="4" t="s">
        <v>3153</v>
      </c>
    </row>
    <row r="401" spans="1:10">
      <c r="A401" s="4">
        <v>400</v>
      </c>
      <c r="B401" s="4" t="s">
        <v>874</v>
      </c>
      <c r="C401" s="4" t="s">
        <v>134</v>
      </c>
      <c r="D401" s="4" t="s">
        <v>2400</v>
      </c>
      <c r="E401" s="4" t="s">
        <v>2401</v>
      </c>
      <c r="F401" s="4" t="s">
        <v>2402</v>
      </c>
      <c r="G401" s="4" t="s">
        <v>2038</v>
      </c>
      <c r="H401" s="4" t="s">
        <v>2403</v>
      </c>
      <c r="J401" s="4" t="s">
        <v>3153</v>
      </c>
    </row>
    <row r="402" spans="1:10">
      <c r="A402" s="4">
        <v>401</v>
      </c>
      <c r="B402" s="4" t="s">
        <v>874</v>
      </c>
      <c r="C402" s="4" t="s">
        <v>134</v>
      </c>
      <c r="D402" s="4" t="s">
        <v>2404</v>
      </c>
      <c r="E402" s="4" t="s">
        <v>2405</v>
      </c>
      <c r="F402" s="4" t="s">
        <v>2406</v>
      </c>
      <c r="G402" s="4" t="s">
        <v>907</v>
      </c>
      <c r="H402" s="4" t="s">
        <v>2407</v>
      </c>
      <c r="J402" s="4" t="s">
        <v>3153</v>
      </c>
    </row>
    <row r="403" spans="1:10">
      <c r="A403" s="4">
        <v>402</v>
      </c>
      <c r="B403" s="4" t="s">
        <v>874</v>
      </c>
      <c r="C403" s="4" t="s">
        <v>134</v>
      </c>
      <c r="D403" s="4" t="s">
        <v>2408</v>
      </c>
      <c r="E403" s="4" t="s">
        <v>2409</v>
      </c>
      <c r="F403" s="4" t="s">
        <v>2410</v>
      </c>
      <c r="G403" s="4" t="s">
        <v>1155</v>
      </c>
      <c r="H403" s="4" t="s">
        <v>2411</v>
      </c>
      <c r="J403" s="4" t="s">
        <v>3153</v>
      </c>
    </row>
    <row r="404" spans="1:10">
      <c r="A404" s="4">
        <v>403</v>
      </c>
      <c r="B404" s="4" t="s">
        <v>874</v>
      </c>
      <c r="C404" s="4" t="s">
        <v>134</v>
      </c>
      <c r="D404" s="4" t="s">
        <v>2412</v>
      </c>
      <c r="E404" s="4" t="s">
        <v>2413</v>
      </c>
      <c r="F404" s="4" t="s">
        <v>2414</v>
      </c>
      <c r="G404" s="4" t="s">
        <v>907</v>
      </c>
      <c r="J404" s="4" t="s">
        <v>3153</v>
      </c>
    </row>
    <row r="405" spans="1:10">
      <c r="A405" s="4">
        <v>404</v>
      </c>
      <c r="B405" s="4" t="s">
        <v>874</v>
      </c>
      <c r="C405" s="4" t="s">
        <v>134</v>
      </c>
      <c r="D405" s="4" t="s">
        <v>2415</v>
      </c>
      <c r="E405" s="4" t="s">
        <v>2416</v>
      </c>
      <c r="F405" s="4" t="s">
        <v>2417</v>
      </c>
      <c r="G405" s="4" t="s">
        <v>899</v>
      </c>
      <c r="H405" s="4" t="s">
        <v>2418</v>
      </c>
      <c r="J405" s="4" t="s">
        <v>3153</v>
      </c>
    </row>
    <row r="406" spans="1:10">
      <c r="A406" s="4">
        <v>405</v>
      </c>
      <c r="B406" s="4" t="s">
        <v>874</v>
      </c>
      <c r="C406" s="4" t="s">
        <v>134</v>
      </c>
      <c r="D406" s="4" t="s">
        <v>2419</v>
      </c>
      <c r="E406" s="4" t="s">
        <v>2420</v>
      </c>
      <c r="F406" s="4" t="s">
        <v>2421</v>
      </c>
      <c r="G406" s="4" t="s">
        <v>1469</v>
      </c>
      <c r="J406" s="4" t="s">
        <v>3153</v>
      </c>
    </row>
    <row r="407" spans="1:10">
      <c r="A407" s="4">
        <v>406</v>
      </c>
      <c r="B407" s="4" t="s">
        <v>874</v>
      </c>
      <c r="C407" s="4" t="s">
        <v>134</v>
      </c>
      <c r="D407" s="4" t="s">
        <v>2422</v>
      </c>
      <c r="E407" s="4" t="s">
        <v>2423</v>
      </c>
      <c r="F407" s="4" t="s">
        <v>2424</v>
      </c>
      <c r="G407" s="4" t="s">
        <v>917</v>
      </c>
      <c r="H407" s="4" t="s">
        <v>2425</v>
      </c>
      <c r="J407" s="4" t="s">
        <v>3153</v>
      </c>
    </row>
    <row r="408" spans="1:10">
      <c r="A408" s="4">
        <v>407</v>
      </c>
      <c r="B408" s="4" t="s">
        <v>874</v>
      </c>
      <c r="C408" s="4" t="s">
        <v>134</v>
      </c>
      <c r="D408" s="4" t="s">
        <v>2426</v>
      </c>
      <c r="E408" s="4" t="s">
        <v>2427</v>
      </c>
      <c r="F408" s="4" t="s">
        <v>2428</v>
      </c>
      <c r="G408" s="4" t="s">
        <v>970</v>
      </c>
      <c r="H408" s="4" t="s">
        <v>2429</v>
      </c>
      <c r="J408" s="4" t="s">
        <v>3153</v>
      </c>
    </row>
    <row r="409" spans="1:10">
      <c r="A409" s="4">
        <v>408</v>
      </c>
      <c r="B409" s="4" t="s">
        <v>874</v>
      </c>
      <c r="C409" s="4" t="s">
        <v>134</v>
      </c>
      <c r="D409" s="4" t="s">
        <v>2430</v>
      </c>
      <c r="E409" s="4" t="s">
        <v>2431</v>
      </c>
      <c r="F409" s="4" t="s">
        <v>2432</v>
      </c>
      <c r="G409" s="4" t="s">
        <v>899</v>
      </c>
      <c r="J409" s="4" t="s">
        <v>3153</v>
      </c>
    </row>
    <row r="410" spans="1:10">
      <c r="A410" s="4">
        <v>409</v>
      </c>
      <c r="B410" s="4" t="s">
        <v>874</v>
      </c>
      <c r="C410" s="4" t="s">
        <v>134</v>
      </c>
      <c r="D410" s="4" t="s">
        <v>2433</v>
      </c>
      <c r="E410" s="4" t="s">
        <v>2434</v>
      </c>
      <c r="F410" s="4" t="s">
        <v>2435</v>
      </c>
      <c r="G410" s="4" t="s">
        <v>1447</v>
      </c>
      <c r="J410" s="4" t="s">
        <v>3153</v>
      </c>
    </row>
    <row r="411" spans="1:10">
      <c r="A411" s="4">
        <v>410</v>
      </c>
      <c r="B411" s="4" t="s">
        <v>874</v>
      </c>
      <c r="C411" s="4" t="s">
        <v>134</v>
      </c>
      <c r="D411" s="4" t="s">
        <v>2436</v>
      </c>
      <c r="E411" s="4" t="s">
        <v>2437</v>
      </c>
      <c r="F411" s="4" t="s">
        <v>2438</v>
      </c>
      <c r="G411" s="4" t="s">
        <v>1000</v>
      </c>
      <c r="J411" s="4" t="s">
        <v>3153</v>
      </c>
    </row>
    <row r="412" spans="1:10">
      <c r="A412" s="4">
        <v>411</v>
      </c>
      <c r="B412" s="4" t="s">
        <v>874</v>
      </c>
      <c r="C412" s="4" t="s">
        <v>134</v>
      </c>
      <c r="D412" s="4" t="s">
        <v>2439</v>
      </c>
      <c r="E412" s="4" t="s">
        <v>2440</v>
      </c>
      <c r="F412" s="4" t="s">
        <v>2441</v>
      </c>
      <c r="G412" s="4" t="s">
        <v>947</v>
      </c>
      <c r="H412" s="4" t="s">
        <v>2111</v>
      </c>
      <c r="J412" s="4" t="s">
        <v>3153</v>
      </c>
    </row>
    <row r="413" spans="1:10">
      <c r="A413" s="4">
        <v>412</v>
      </c>
      <c r="B413" s="4" t="s">
        <v>874</v>
      </c>
      <c r="C413" s="4" t="s">
        <v>134</v>
      </c>
      <c r="D413" s="4" t="s">
        <v>2442</v>
      </c>
      <c r="E413" s="4" t="s">
        <v>2443</v>
      </c>
      <c r="F413" s="4" t="s">
        <v>2444</v>
      </c>
      <c r="G413" s="4" t="s">
        <v>899</v>
      </c>
      <c r="H413" s="4" t="s">
        <v>2445</v>
      </c>
      <c r="J413" s="4" t="s">
        <v>3153</v>
      </c>
    </row>
    <row r="414" spans="1:10">
      <c r="A414" s="4">
        <v>413</v>
      </c>
      <c r="B414" s="4" t="s">
        <v>874</v>
      </c>
      <c r="C414" s="4" t="s">
        <v>134</v>
      </c>
      <c r="D414" s="4" t="s">
        <v>2446</v>
      </c>
      <c r="E414" s="4" t="s">
        <v>2447</v>
      </c>
      <c r="F414" s="4" t="s">
        <v>2448</v>
      </c>
      <c r="G414" s="4" t="s">
        <v>2352</v>
      </c>
      <c r="H414" s="4" t="s">
        <v>2449</v>
      </c>
      <c r="J414" s="4" t="s">
        <v>3153</v>
      </c>
    </row>
    <row r="415" spans="1:10">
      <c r="A415" s="4">
        <v>414</v>
      </c>
      <c r="B415" s="4" t="s">
        <v>874</v>
      </c>
      <c r="C415" s="4" t="s">
        <v>134</v>
      </c>
      <c r="D415" s="4" t="s">
        <v>2450</v>
      </c>
      <c r="E415" s="4" t="s">
        <v>2451</v>
      </c>
      <c r="F415" s="4" t="s">
        <v>2452</v>
      </c>
      <c r="G415" s="4" t="s">
        <v>1012</v>
      </c>
      <c r="H415" s="4" t="s">
        <v>2453</v>
      </c>
      <c r="J415" s="4" t="s">
        <v>3153</v>
      </c>
    </row>
    <row r="416" spans="1:10">
      <c r="A416" s="4">
        <v>415</v>
      </c>
      <c r="B416" s="4" t="s">
        <v>874</v>
      </c>
      <c r="C416" s="4" t="s">
        <v>134</v>
      </c>
      <c r="D416" s="4" t="s">
        <v>2454</v>
      </c>
      <c r="E416" s="4" t="s">
        <v>2455</v>
      </c>
      <c r="F416" s="4" t="s">
        <v>2456</v>
      </c>
      <c r="G416" s="4" t="s">
        <v>882</v>
      </c>
      <c r="H416" s="4" t="s">
        <v>2457</v>
      </c>
      <c r="J416" s="4" t="s">
        <v>3153</v>
      </c>
    </row>
    <row r="417" spans="1:10">
      <c r="A417" s="4">
        <v>416</v>
      </c>
      <c r="B417" s="4" t="s">
        <v>874</v>
      </c>
      <c r="C417" s="4" t="s">
        <v>134</v>
      </c>
      <c r="D417" s="4" t="s">
        <v>2458</v>
      </c>
      <c r="E417" s="4" t="s">
        <v>2459</v>
      </c>
      <c r="F417" s="4" t="s">
        <v>2460</v>
      </c>
      <c r="G417" s="4" t="s">
        <v>1323</v>
      </c>
      <c r="H417" s="4" t="s">
        <v>2461</v>
      </c>
      <c r="J417" s="4" t="s">
        <v>3153</v>
      </c>
    </row>
    <row r="418" spans="1:10">
      <c r="A418" s="4">
        <v>417</v>
      </c>
      <c r="B418" s="4" t="s">
        <v>874</v>
      </c>
      <c r="C418" s="4" t="s">
        <v>134</v>
      </c>
      <c r="D418" s="4" t="s">
        <v>2462</v>
      </c>
      <c r="E418" s="4" t="s">
        <v>2463</v>
      </c>
      <c r="F418" s="4" t="s">
        <v>2464</v>
      </c>
      <c r="G418" s="4" t="s">
        <v>894</v>
      </c>
      <c r="J418" s="4" t="s">
        <v>3153</v>
      </c>
    </row>
    <row r="419" spans="1:10">
      <c r="A419" s="4">
        <v>418</v>
      </c>
      <c r="B419" s="4" t="s">
        <v>874</v>
      </c>
      <c r="C419" s="4" t="s">
        <v>134</v>
      </c>
      <c r="D419" s="4" t="s">
        <v>2465</v>
      </c>
      <c r="E419" s="4" t="s">
        <v>2466</v>
      </c>
      <c r="F419" s="4" t="s">
        <v>2467</v>
      </c>
      <c r="G419" s="4" t="s">
        <v>947</v>
      </c>
      <c r="J419" s="4" t="s">
        <v>3153</v>
      </c>
    </row>
    <row r="420" spans="1:10">
      <c r="A420" s="4">
        <v>419</v>
      </c>
      <c r="B420" s="4" t="s">
        <v>874</v>
      </c>
      <c r="C420" s="4" t="s">
        <v>134</v>
      </c>
      <c r="D420" s="4" t="s">
        <v>2468</v>
      </c>
      <c r="E420" s="4" t="s">
        <v>2469</v>
      </c>
      <c r="F420" s="4" t="s">
        <v>2470</v>
      </c>
      <c r="G420" s="4" t="s">
        <v>1176</v>
      </c>
      <c r="J420" s="4" t="s">
        <v>3153</v>
      </c>
    </row>
    <row r="421" spans="1:10">
      <c r="A421" s="4">
        <v>420</v>
      </c>
      <c r="B421" s="4" t="s">
        <v>874</v>
      </c>
      <c r="C421" s="4" t="s">
        <v>134</v>
      </c>
      <c r="D421" s="4" t="s">
        <v>2471</v>
      </c>
      <c r="E421" s="4" t="s">
        <v>2472</v>
      </c>
      <c r="F421" s="4" t="s">
        <v>2473</v>
      </c>
      <c r="G421" s="4" t="s">
        <v>1080</v>
      </c>
      <c r="H421" s="4" t="s">
        <v>2474</v>
      </c>
      <c r="J421" s="4" t="s">
        <v>3153</v>
      </c>
    </row>
    <row r="422" spans="1:10">
      <c r="A422" s="4">
        <v>421</v>
      </c>
      <c r="B422" s="4" t="s">
        <v>874</v>
      </c>
      <c r="C422" s="4" t="s">
        <v>134</v>
      </c>
      <c r="D422" s="4" t="s">
        <v>2475</v>
      </c>
      <c r="E422" s="4" t="s">
        <v>2476</v>
      </c>
      <c r="F422" s="4" t="s">
        <v>2477</v>
      </c>
      <c r="G422" s="4" t="s">
        <v>1636</v>
      </c>
      <c r="J422" s="4" t="s">
        <v>3153</v>
      </c>
    </row>
    <row r="423" spans="1:10">
      <c r="A423" s="4">
        <v>422</v>
      </c>
      <c r="B423" s="4" t="s">
        <v>874</v>
      </c>
      <c r="C423" s="4" t="s">
        <v>134</v>
      </c>
      <c r="D423" s="4" t="s">
        <v>2478</v>
      </c>
      <c r="E423" s="4" t="s">
        <v>2479</v>
      </c>
      <c r="F423" s="4" t="s">
        <v>2480</v>
      </c>
      <c r="G423" s="4" t="s">
        <v>1155</v>
      </c>
      <c r="J423" s="4" t="s">
        <v>3153</v>
      </c>
    </row>
    <row r="424" spans="1:10">
      <c r="A424" s="4">
        <v>423</v>
      </c>
      <c r="B424" s="4" t="s">
        <v>874</v>
      </c>
      <c r="C424" s="4" t="s">
        <v>134</v>
      </c>
      <c r="D424" s="4" t="s">
        <v>2481</v>
      </c>
      <c r="E424" s="4" t="s">
        <v>2482</v>
      </c>
      <c r="F424" s="4" t="s">
        <v>2483</v>
      </c>
      <c r="G424" s="4" t="s">
        <v>2484</v>
      </c>
      <c r="H424" s="4" t="s">
        <v>2485</v>
      </c>
      <c r="J424" s="4" t="s">
        <v>3153</v>
      </c>
    </row>
    <row r="425" spans="1:10">
      <c r="A425" s="4">
        <v>424</v>
      </c>
      <c r="B425" s="4" t="s">
        <v>874</v>
      </c>
      <c r="C425" s="4" t="s">
        <v>134</v>
      </c>
      <c r="D425" s="4" t="s">
        <v>2486</v>
      </c>
      <c r="E425" s="4" t="s">
        <v>2487</v>
      </c>
      <c r="F425" s="4" t="s">
        <v>2488</v>
      </c>
      <c r="G425" s="4" t="s">
        <v>1323</v>
      </c>
      <c r="J425" s="4" t="s">
        <v>3153</v>
      </c>
    </row>
    <row r="426" spans="1:10">
      <c r="A426" s="4">
        <v>425</v>
      </c>
      <c r="B426" s="4" t="s">
        <v>874</v>
      </c>
      <c r="C426" s="4" t="s">
        <v>134</v>
      </c>
      <c r="D426" s="4" t="s">
        <v>2489</v>
      </c>
      <c r="E426" s="4" t="s">
        <v>2490</v>
      </c>
      <c r="F426" s="4" t="s">
        <v>2491</v>
      </c>
      <c r="G426" s="4" t="s">
        <v>2394</v>
      </c>
      <c r="H426" s="4" t="s">
        <v>2492</v>
      </c>
      <c r="J426" s="4" t="s">
        <v>3153</v>
      </c>
    </row>
    <row r="427" spans="1:10">
      <c r="A427" s="4">
        <v>426</v>
      </c>
      <c r="B427" s="4" t="s">
        <v>874</v>
      </c>
      <c r="C427" s="4" t="s">
        <v>134</v>
      </c>
      <c r="D427" s="4" t="s">
        <v>2493</v>
      </c>
      <c r="E427" s="4" t="s">
        <v>2494</v>
      </c>
      <c r="F427" s="4" t="s">
        <v>2495</v>
      </c>
      <c r="G427" s="4" t="s">
        <v>1323</v>
      </c>
      <c r="H427" s="4" t="s">
        <v>2496</v>
      </c>
      <c r="J427" s="4" t="s">
        <v>3153</v>
      </c>
    </row>
    <row r="428" spans="1:10">
      <c r="A428" s="4">
        <v>427</v>
      </c>
      <c r="B428" s="4" t="s">
        <v>874</v>
      </c>
      <c r="C428" s="4" t="s">
        <v>134</v>
      </c>
      <c r="D428" s="4" t="s">
        <v>2497</v>
      </c>
      <c r="E428" s="4" t="s">
        <v>2498</v>
      </c>
      <c r="F428" s="4" t="s">
        <v>2499</v>
      </c>
      <c r="G428" s="4" t="s">
        <v>956</v>
      </c>
      <c r="J428" s="4" t="s">
        <v>3153</v>
      </c>
    </row>
    <row r="429" spans="1:10">
      <c r="A429" s="4">
        <v>428</v>
      </c>
      <c r="B429" s="4" t="s">
        <v>874</v>
      </c>
      <c r="C429" s="4" t="s">
        <v>134</v>
      </c>
      <c r="D429" s="4" t="s">
        <v>2500</v>
      </c>
      <c r="E429" s="4" t="s">
        <v>2501</v>
      </c>
      <c r="F429" s="4" t="s">
        <v>2502</v>
      </c>
      <c r="G429" s="4" t="s">
        <v>1209</v>
      </c>
      <c r="J429" s="4" t="s">
        <v>3153</v>
      </c>
    </row>
    <row r="430" spans="1:10">
      <c r="A430" s="4">
        <v>429</v>
      </c>
      <c r="B430" s="4" t="s">
        <v>874</v>
      </c>
      <c r="C430" s="4" t="s">
        <v>134</v>
      </c>
      <c r="D430" s="4" t="s">
        <v>2503</v>
      </c>
      <c r="E430" s="4" t="s">
        <v>2504</v>
      </c>
      <c r="F430" s="4" t="s">
        <v>2505</v>
      </c>
      <c r="G430" s="4" t="s">
        <v>1300</v>
      </c>
      <c r="H430" s="4" t="s">
        <v>1125</v>
      </c>
      <c r="J430" s="4" t="s">
        <v>3153</v>
      </c>
    </row>
    <row r="431" spans="1:10">
      <c r="A431" s="4">
        <v>430</v>
      </c>
      <c r="B431" s="4" t="s">
        <v>874</v>
      </c>
      <c r="C431" s="4" t="s">
        <v>134</v>
      </c>
      <c r="D431" s="4" t="s">
        <v>2506</v>
      </c>
      <c r="E431" s="4" t="s">
        <v>2507</v>
      </c>
      <c r="F431" s="4" t="s">
        <v>2508</v>
      </c>
      <c r="G431" s="4" t="s">
        <v>899</v>
      </c>
      <c r="H431" s="4" t="s">
        <v>2509</v>
      </c>
      <c r="J431" s="4" t="s">
        <v>3153</v>
      </c>
    </row>
    <row r="432" spans="1:10">
      <c r="A432" s="4">
        <v>431</v>
      </c>
      <c r="B432" s="4" t="s">
        <v>874</v>
      </c>
      <c r="C432" s="4" t="s">
        <v>134</v>
      </c>
      <c r="D432" s="4" t="s">
        <v>2510</v>
      </c>
      <c r="E432" s="4" t="s">
        <v>2511</v>
      </c>
      <c r="F432" s="4" t="s">
        <v>2512</v>
      </c>
      <c r="G432" s="4" t="s">
        <v>970</v>
      </c>
      <c r="H432" s="4" t="s">
        <v>2513</v>
      </c>
      <c r="J432" s="4" t="s">
        <v>3153</v>
      </c>
    </row>
    <row r="433" spans="1:10">
      <c r="A433" s="4">
        <v>432</v>
      </c>
      <c r="B433" s="4" t="s">
        <v>874</v>
      </c>
      <c r="C433" s="4" t="s">
        <v>134</v>
      </c>
      <c r="D433" s="4" t="s">
        <v>2514</v>
      </c>
      <c r="E433" s="4" t="s">
        <v>2515</v>
      </c>
      <c r="F433" s="4" t="s">
        <v>2516</v>
      </c>
      <c r="G433" s="4" t="s">
        <v>922</v>
      </c>
      <c r="J433" s="4" t="s">
        <v>3153</v>
      </c>
    </row>
    <row r="434" spans="1:10">
      <c r="A434" s="4">
        <v>433</v>
      </c>
      <c r="B434" s="4" t="s">
        <v>874</v>
      </c>
      <c r="C434" s="4" t="s">
        <v>134</v>
      </c>
      <c r="D434" s="4" t="s">
        <v>2517</v>
      </c>
      <c r="E434" s="4" t="s">
        <v>2518</v>
      </c>
      <c r="F434" s="4" t="s">
        <v>2519</v>
      </c>
      <c r="G434" s="4" t="s">
        <v>907</v>
      </c>
      <c r="H434" s="4" t="s">
        <v>2520</v>
      </c>
      <c r="J434" s="4" t="s">
        <v>3153</v>
      </c>
    </row>
    <row r="435" spans="1:10">
      <c r="A435" s="4">
        <v>434</v>
      </c>
      <c r="B435" s="4" t="s">
        <v>874</v>
      </c>
      <c r="C435" s="4" t="s">
        <v>134</v>
      </c>
      <c r="D435" s="4" t="s">
        <v>2521</v>
      </c>
      <c r="E435" s="4" t="s">
        <v>2522</v>
      </c>
      <c r="F435" s="4" t="s">
        <v>2523</v>
      </c>
      <c r="G435" s="4" t="s">
        <v>975</v>
      </c>
      <c r="J435" s="4" t="s">
        <v>3153</v>
      </c>
    </row>
    <row r="436" spans="1:10">
      <c r="A436" s="4">
        <v>435</v>
      </c>
      <c r="B436" s="4" t="s">
        <v>874</v>
      </c>
      <c r="C436" s="4" t="s">
        <v>134</v>
      </c>
      <c r="D436" s="4" t="s">
        <v>2524</v>
      </c>
      <c r="E436" s="4" t="s">
        <v>2525</v>
      </c>
      <c r="F436" s="4" t="s">
        <v>2526</v>
      </c>
      <c r="G436" s="4" t="s">
        <v>1141</v>
      </c>
      <c r="H436" s="4" t="s">
        <v>2527</v>
      </c>
      <c r="J436" s="4" t="s">
        <v>3153</v>
      </c>
    </row>
    <row r="437" spans="1:10">
      <c r="A437" s="4">
        <v>436</v>
      </c>
      <c r="B437" s="4" t="s">
        <v>874</v>
      </c>
      <c r="C437" s="4" t="s">
        <v>134</v>
      </c>
      <c r="D437" s="4" t="s">
        <v>2528</v>
      </c>
      <c r="E437" s="4" t="s">
        <v>2529</v>
      </c>
      <c r="F437" s="4" t="s">
        <v>2530</v>
      </c>
      <c r="G437" s="4" t="s">
        <v>1176</v>
      </c>
      <c r="H437" s="4" t="s">
        <v>2531</v>
      </c>
      <c r="J437" s="4" t="s">
        <v>3153</v>
      </c>
    </row>
    <row r="438" spans="1:10">
      <c r="A438" s="4">
        <v>437</v>
      </c>
      <c r="B438" s="4" t="s">
        <v>874</v>
      </c>
      <c r="C438" s="4" t="s">
        <v>134</v>
      </c>
      <c r="D438" s="4" t="s">
        <v>2532</v>
      </c>
      <c r="E438" s="4" t="s">
        <v>2533</v>
      </c>
      <c r="F438" s="4" t="s">
        <v>2534</v>
      </c>
      <c r="G438" s="4" t="s">
        <v>956</v>
      </c>
      <c r="J438" s="4" t="s">
        <v>3153</v>
      </c>
    </row>
    <row r="439" spans="1:10">
      <c r="A439" s="4">
        <v>438</v>
      </c>
      <c r="B439" s="4" t="s">
        <v>874</v>
      </c>
      <c r="C439" s="4" t="s">
        <v>134</v>
      </c>
      <c r="D439" s="4" t="s">
        <v>2535</v>
      </c>
      <c r="E439" s="4" t="s">
        <v>2536</v>
      </c>
      <c r="F439" s="4" t="s">
        <v>2537</v>
      </c>
      <c r="G439" s="4" t="s">
        <v>882</v>
      </c>
      <c r="H439" s="4" t="s">
        <v>2538</v>
      </c>
      <c r="J439" s="4" t="s">
        <v>3153</v>
      </c>
    </row>
    <row r="440" spans="1:10">
      <c r="A440" s="4">
        <v>439</v>
      </c>
      <c r="B440" s="4" t="s">
        <v>874</v>
      </c>
      <c r="C440" s="4" t="s">
        <v>134</v>
      </c>
      <c r="D440" s="4" t="s">
        <v>2539</v>
      </c>
      <c r="E440" s="4" t="s">
        <v>2540</v>
      </c>
      <c r="F440" s="4" t="s">
        <v>2541</v>
      </c>
      <c r="G440" s="4" t="s">
        <v>970</v>
      </c>
      <c r="J440" s="4" t="s">
        <v>3153</v>
      </c>
    </row>
    <row r="441" spans="1:10">
      <c r="A441" s="4">
        <v>440</v>
      </c>
      <c r="B441" s="4" t="s">
        <v>874</v>
      </c>
      <c r="C441" s="4" t="s">
        <v>134</v>
      </c>
      <c r="D441" s="4" t="s">
        <v>2542</v>
      </c>
      <c r="E441" s="4" t="s">
        <v>2543</v>
      </c>
      <c r="F441" s="4" t="s">
        <v>2544</v>
      </c>
      <c r="G441" s="4" t="s">
        <v>1110</v>
      </c>
      <c r="H441" s="4" t="s">
        <v>2545</v>
      </c>
      <c r="J441" s="4" t="s">
        <v>3153</v>
      </c>
    </row>
    <row r="442" spans="1:10">
      <c r="A442" s="4">
        <v>441</v>
      </c>
      <c r="B442" s="4" t="s">
        <v>874</v>
      </c>
      <c r="C442" s="4" t="s">
        <v>134</v>
      </c>
      <c r="D442" s="4" t="s">
        <v>2546</v>
      </c>
      <c r="E442" s="4" t="s">
        <v>2547</v>
      </c>
      <c r="F442" s="4" t="s">
        <v>2548</v>
      </c>
      <c r="G442" s="4" t="s">
        <v>1124</v>
      </c>
      <c r="J442" s="4" t="s">
        <v>3153</v>
      </c>
    </row>
    <row r="443" spans="1:10">
      <c r="A443" s="4">
        <v>442</v>
      </c>
      <c r="B443" s="4" t="s">
        <v>874</v>
      </c>
      <c r="C443" s="4" t="s">
        <v>134</v>
      </c>
      <c r="D443" s="4" t="s">
        <v>2549</v>
      </c>
      <c r="E443" s="4" t="s">
        <v>2550</v>
      </c>
      <c r="F443" s="4" t="s">
        <v>2551</v>
      </c>
      <c r="G443" s="4" t="s">
        <v>882</v>
      </c>
      <c r="J443" s="4" t="s">
        <v>3153</v>
      </c>
    </row>
    <row r="444" spans="1:10">
      <c r="A444" s="4">
        <v>443</v>
      </c>
      <c r="B444" s="4" t="s">
        <v>874</v>
      </c>
      <c r="C444" s="4" t="s">
        <v>134</v>
      </c>
      <c r="D444" s="4" t="s">
        <v>2552</v>
      </c>
      <c r="E444" s="4" t="s">
        <v>2553</v>
      </c>
      <c r="F444" s="4" t="s">
        <v>2554</v>
      </c>
      <c r="G444" s="4" t="s">
        <v>1012</v>
      </c>
      <c r="H444" s="4" t="s">
        <v>2555</v>
      </c>
      <c r="J444" s="4" t="s">
        <v>3153</v>
      </c>
    </row>
    <row r="445" spans="1:10">
      <c r="A445" s="4">
        <v>444</v>
      </c>
      <c r="B445" s="4" t="s">
        <v>874</v>
      </c>
      <c r="C445" s="4" t="s">
        <v>134</v>
      </c>
      <c r="D445" s="4" t="s">
        <v>2556</v>
      </c>
      <c r="E445" s="4" t="s">
        <v>2557</v>
      </c>
      <c r="F445" s="4" t="s">
        <v>2558</v>
      </c>
      <c r="G445" s="4" t="s">
        <v>2394</v>
      </c>
      <c r="J445" s="4" t="s">
        <v>3153</v>
      </c>
    </row>
    <row r="446" spans="1:10">
      <c r="A446" s="4">
        <v>445</v>
      </c>
      <c r="B446" s="4" t="s">
        <v>874</v>
      </c>
      <c r="C446" s="4" t="s">
        <v>134</v>
      </c>
      <c r="D446" s="4" t="s">
        <v>2559</v>
      </c>
      <c r="E446" s="4" t="s">
        <v>2560</v>
      </c>
      <c r="F446" s="4" t="s">
        <v>2561</v>
      </c>
      <c r="G446" s="4" t="s">
        <v>894</v>
      </c>
      <c r="J446" s="4" t="s">
        <v>3153</v>
      </c>
    </row>
    <row r="447" spans="1:10">
      <c r="A447" s="4">
        <v>446</v>
      </c>
      <c r="B447" s="4" t="s">
        <v>874</v>
      </c>
      <c r="C447" s="4" t="s">
        <v>134</v>
      </c>
      <c r="D447" s="4" t="s">
        <v>2562</v>
      </c>
      <c r="E447" s="4" t="s">
        <v>2563</v>
      </c>
      <c r="F447" s="4" t="s">
        <v>2564</v>
      </c>
      <c r="G447" s="4" t="s">
        <v>1319</v>
      </c>
      <c r="J447" s="4" t="s">
        <v>3153</v>
      </c>
    </row>
    <row r="448" spans="1:10">
      <c r="A448" s="4">
        <v>447</v>
      </c>
      <c r="B448" s="4" t="s">
        <v>874</v>
      </c>
      <c r="C448" s="4" t="s">
        <v>134</v>
      </c>
      <c r="D448" s="4" t="s">
        <v>2565</v>
      </c>
      <c r="E448" s="4" t="s">
        <v>2566</v>
      </c>
      <c r="F448" s="4" t="s">
        <v>2567</v>
      </c>
      <c r="G448" s="4" t="s">
        <v>1333</v>
      </c>
      <c r="J448" s="4" t="s">
        <v>3153</v>
      </c>
    </row>
    <row r="449" spans="1:10">
      <c r="A449" s="4">
        <v>448</v>
      </c>
      <c r="B449" s="4" t="s">
        <v>874</v>
      </c>
      <c r="C449" s="4" t="s">
        <v>134</v>
      </c>
      <c r="D449" s="4" t="s">
        <v>2568</v>
      </c>
      <c r="E449" s="4" t="s">
        <v>2569</v>
      </c>
      <c r="F449" s="4" t="s">
        <v>2570</v>
      </c>
      <c r="G449" s="4" t="s">
        <v>1012</v>
      </c>
      <c r="J449" s="4" t="s">
        <v>3153</v>
      </c>
    </row>
    <row r="450" spans="1:10">
      <c r="A450" s="4">
        <v>449</v>
      </c>
      <c r="B450" s="4" t="s">
        <v>874</v>
      </c>
      <c r="C450" s="4" t="s">
        <v>134</v>
      </c>
      <c r="D450" s="4" t="s">
        <v>2571</v>
      </c>
      <c r="E450" s="4" t="s">
        <v>2572</v>
      </c>
      <c r="F450" s="4" t="s">
        <v>2573</v>
      </c>
      <c r="G450" s="4" t="s">
        <v>894</v>
      </c>
      <c r="H450" s="4" t="s">
        <v>2574</v>
      </c>
      <c r="J450" s="4" t="s">
        <v>3153</v>
      </c>
    </row>
    <row r="451" spans="1:10">
      <c r="A451" s="4">
        <v>450</v>
      </c>
      <c r="B451" s="4" t="s">
        <v>874</v>
      </c>
      <c r="C451" s="4" t="s">
        <v>134</v>
      </c>
      <c r="D451" s="4" t="s">
        <v>2575</v>
      </c>
      <c r="E451" s="4" t="s">
        <v>2576</v>
      </c>
      <c r="F451" s="4" t="s">
        <v>2577</v>
      </c>
      <c r="G451" s="4" t="s">
        <v>894</v>
      </c>
      <c r="H451" s="4" t="s">
        <v>2578</v>
      </c>
      <c r="J451" s="4" t="s">
        <v>3153</v>
      </c>
    </row>
    <row r="452" spans="1:10">
      <c r="A452" s="4">
        <v>451</v>
      </c>
      <c r="B452" s="4" t="s">
        <v>874</v>
      </c>
      <c r="C452" s="4" t="s">
        <v>134</v>
      </c>
      <c r="D452" s="4" t="s">
        <v>2579</v>
      </c>
      <c r="E452" s="4" t="s">
        <v>2580</v>
      </c>
      <c r="F452" s="4" t="s">
        <v>2581</v>
      </c>
      <c r="G452" s="4" t="s">
        <v>1150</v>
      </c>
      <c r="H452" s="4" t="s">
        <v>2582</v>
      </c>
      <c r="J452" s="4" t="s">
        <v>3153</v>
      </c>
    </row>
    <row r="453" spans="1:10">
      <c r="A453" s="4">
        <v>452</v>
      </c>
      <c r="B453" s="4" t="s">
        <v>874</v>
      </c>
      <c r="C453" s="4" t="s">
        <v>134</v>
      </c>
      <c r="D453" s="4" t="s">
        <v>2583</v>
      </c>
      <c r="E453" s="4" t="s">
        <v>2584</v>
      </c>
      <c r="F453" s="4" t="s">
        <v>2585</v>
      </c>
      <c r="G453" s="4" t="s">
        <v>1110</v>
      </c>
      <c r="H453" s="4" t="s">
        <v>2586</v>
      </c>
      <c r="J453" s="4" t="s">
        <v>3153</v>
      </c>
    </row>
    <row r="454" spans="1:10">
      <c r="A454" s="4">
        <v>453</v>
      </c>
      <c r="B454" s="4" t="s">
        <v>874</v>
      </c>
      <c r="C454" s="4" t="s">
        <v>134</v>
      </c>
      <c r="D454" s="4" t="s">
        <v>2587</v>
      </c>
      <c r="E454" s="4" t="s">
        <v>2588</v>
      </c>
      <c r="F454" s="4" t="s">
        <v>2589</v>
      </c>
      <c r="G454" s="4" t="s">
        <v>1319</v>
      </c>
      <c r="J454" s="4" t="s">
        <v>3153</v>
      </c>
    </row>
    <row r="455" spans="1:10">
      <c r="A455" s="4">
        <v>454</v>
      </c>
      <c r="B455" s="4" t="s">
        <v>874</v>
      </c>
      <c r="C455" s="4" t="s">
        <v>134</v>
      </c>
      <c r="D455" s="4" t="s">
        <v>2590</v>
      </c>
      <c r="E455" s="4" t="s">
        <v>2591</v>
      </c>
      <c r="F455" s="4" t="s">
        <v>2592</v>
      </c>
      <c r="G455" s="4" t="s">
        <v>899</v>
      </c>
      <c r="H455" s="4" t="s">
        <v>2593</v>
      </c>
      <c r="J455" s="4" t="s">
        <v>3153</v>
      </c>
    </row>
    <row r="456" spans="1:10">
      <c r="A456" s="4">
        <v>455</v>
      </c>
      <c r="B456" s="4" t="s">
        <v>874</v>
      </c>
      <c r="C456" s="4" t="s">
        <v>134</v>
      </c>
      <c r="D456" s="4" t="s">
        <v>2594</v>
      </c>
      <c r="E456" s="4" t="s">
        <v>2595</v>
      </c>
      <c r="F456" s="4" t="s">
        <v>2596</v>
      </c>
      <c r="G456" s="4" t="s">
        <v>1235</v>
      </c>
      <c r="H456" s="4" t="s">
        <v>2597</v>
      </c>
      <c r="J456" s="4" t="s">
        <v>3153</v>
      </c>
    </row>
    <row r="457" spans="1:10">
      <c r="A457" s="4">
        <v>456</v>
      </c>
      <c r="B457" s="4" t="s">
        <v>874</v>
      </c>
      <c r="C457" s="4" t="s">
        <v>134</v>
      </c>
      <c r="D457" s="4" t="s">
        <v>2598</v>
      </c>
      <c r="E457" s="4" t="s">
        <v>2599</v>
      </c>
      <c r="F457" s="4" t="s">
        <v>2600</v>
      </c>
      <c r="G457" s="4" t="s">
        <v>894</v>
      </c>
      <c r="H457" s="4" t="s">
        <v>2601</v>
      </c>
      <c r="J457" s="4" t="s">
        <v>3153</v>
      </c>
    </row>
    <row r="458" spans="1:10">
      <c r="A458" s="4">
        <v>457</v>
      </c>
      <c r="B458" s="4" t="s">
        <v>874</v>
      </c>
      <c r="C458" s="4" t="s">
        <v>134</v>
      </c>
      <c r="D458" s="4" t="s">
        <v>2602</v>
      </c>
      <c r="E458" s="4" t="s">
        <v>2603</v>
      </c>
      <c r="F458" s="4" t="s">
        <v>2604</v>
      </c>
      <c r="G458" s="4" t="s">
        <v>2605</v>
      </c>
      <c r="H458" s="4" t="s">
        <v>2606</v>
      </c>
      <c r="J458" s="4" t="s">
        <v>3153</v>
      </c>
    </row>
    <row r="459" spans="1:10">
      <c r="A459" s="4">
        <v>458</v>
      </c>
      <c r="B459" s="4" t="s">
        <v>874</v>
      </c>
      <c r="C459" s="4" t="s">
        <v>134</v>
      </c>
      <c r="D459" s="4" t="s">
        <v>2607</v>
      </c>
      <c r="E459" s="4" t="s">
        <v>2608</v>
      </c>
      <c r="F459" s="4" t="s">
        <v>2609</v>
      </c>
      <c r="G459" s="4" t="s">
        <v>1150</v>
      </c>
      <c r="H459" s="4" t="s">
        <v>2610</v>
      </c>
      <c r="J459" s="4" t="s">
        <v>3153</v>
      </c>
    </row>
    <row r="460" spans="1:10">
      <c r="A460" s="4">
        <v>459</v>
      </c>
      <c r="B460" s="4" t="s">
        <v>874</v>
      </c>
      <c r="C460" s="4" t="s">
        <v>134</v>
      </c>
      <c r="D460" s="4" t="s">
        <v>2611</v>
      </c>
      <c r="E460" s="4" t="s">
        <v>2612</v>
      </c>
      <c r="F460" s="4" t="s">
        <v>2613</v>
      </c>
      <c r="G460" s="4" t="s">
        <v>1110</v>
      </c>
      <c r="J460" s="4" t="s">
        <v>3153</v>
      </c>
    </row>
    <row r="461" spans="1:10">
      <c r="A461" s="4">
        <v>460</v>
      </c>
      <c r="B461" s="4" t="s">
        <v>874</v>
      </c>
      <c r="C461" s="4" t="s">
        <v>134</v>
      </c>
      <c r="D461" s="4" t="s">
        <v>2614</v>
      </c>
      <c r="E461" s="4" t="s">
        <v>2615</v>
      </c>
      <c r="F461" s="4" t="s">
        <v>2616</v>
      </c>
      <c r="G461" s="4" t="s">
        <v>947</v>
      </c>
      <c r="J461" s="4" t="s">
        <v>3153</v>
      </c>
    </row>
    <row r="462" spans="1:10">
      <c r="A462" s="4">
        <v>461</v>
      </c>
      <c r="B462" s="4" t="s">
        <v>874</v>
      </c>
      <c r="C462" s="4" t="s">
        <v>134</v>
      </c>
      <c r="D462" s="4" t="s">
        <v>2617</v>
      </c>
      <c r="E462" s="4" t="s">
        <v>2618</v>
      </c>
      <c r="F462" s="4" t="s">
        <v>2619</v>
      </c>
      <c r="G462" s="4" t="s">
        <v>1080</v>
      </c>
      <c r="J462" s="4" t="s">
        <v>3153</v>
      </c>
    </row>
    <row r="463" spans="1:10">
      <c r="A463" s="4">
        <v>462</v>
      </c>
      <c r="B463" s="4" t="s">
        <v>874</v>
      </c>
      <c r="C463" s="4" t="s">
        <v>134</v>
      </c>
      <c r="D463" s="4" t="s">
        <v>2620</v>
      </c>
      <c r="E463" s="4" t="s">
        <v>2621</v>
      </c>
      <c r="F463" s="4" t="s">
        <v>2622</v>
      </c>
      <c r="G463" s="4" t="s">
        <v>2623</v>
      </c>
      <c r="H463" s="4" t="s">
        <v>2624</v>
      </c>
      <c r="J463" s="4" t="s">
        <v>3153</v>
      </c>
    </row>
    <row r="464" spans="1:10">
      <c r="A464" s="4">
        <v>463</v>
      </c>
      <c r="B464" s="4" t="s">
        <v>874</v>
      </c>
      <c r="C464" s="4" t="s">
        <v>134</v>
      </c>
      <c r="D464" s="4" t="s">
        <v>2625</v>
      </c>
      <c r="E464" s="4" t="s">
        <v>2626</v>
      </c>
      <c r="F464" s="4" t="s">
        <v>2627</v>
      </c>
      <c r="G464" s="4" t="s">
        <v>2065</v>
      </c>
      <c r="H464" s="4" t="s">
        <v>2628</v>
      </c>
      <c r="J464" s="4" t="s">
        <v>3153</v>
      </c>
    </row>
    <row r="465" spans="1:10">
      <c r="A465" s="4">
        <v>464</v>
      </c>
      <c r="B465" s="4" t="s">
        <v>874</v>
      </c>
      <c r="C465" s="4" t="s">
        <v>134</v>
      </c>
      <c r="D465" s="4" t="s">
        <v>2629</v>
      </c>
      <c r="E465" s="4" t="s">
        <v>2630</v>
      </c>
      <c r="F465" s="4" t="s">
        <v>2631</v>
      </c>
      <c r="G465" s="4" t="s">
        <v>1150</v>
      </c>
      <c r="H465" s="4" t="s">
        <v>2632</v>
      </c>
      <c r="J465" s="4" t="s">
        <v>3153</v>
      </c>
    </row>
    <row r="466" spans="1:10">
      <c r="A466" s="4">
        <v>465</v>
      </c>
      <c r="B466" s="4" t="s">
        <v>874</v>
      </c>
      <c r="C466" s="4" t="s">
        <v>134</v>
      </c>
      <c r="D466" s="4" t="s">
        <v>2633</v>
      </c>
      <c r="E466" s="4" t="s">
        <v>2634</v>
      </c>
      <c r="F466" s="4" t="s">
        <v>2635</v>
      </c>
      <c r="G466" s="4" t="s">
        <v>899</v>
      </c>
      <c r="H466" s="4" t="s">
        <v>2636</v>
      </c>
      <c r="J466" s="4" t="s">
        <v>3153</v>
      </c>
    </row>
    <row r="467" spans="1:10">
      <c r="A467" s="4">
        <v>466</v>
      </c>
      <c r="B467" s="4" t="s">
        <v>874</v>
      </c>
      <c r="C467" s="4" t="s">
        <v>134</v>
      </c>
      <c r="D467" s="4" t="s">
        <v>2637</v>
      </c>
      <c r="E467" s="4" t="s">
        <v>2638</v>
      </c>
      <c r="F467" s="4" t="s">
        <v>2639</v>
      </c>
      <c r="G467" s="4" t="s">
        <v>894</v>
      </c>
      <c r="H467" s="4" t="s">
        <v>1120</v>
      </c>
      <c r="J467" s="4" t="s">
        <v>3153</v>
      </c>
    </row>
    <row r="468" spans="1:10">
      <c r="A468" s="4">
        <v>467</v>
      </c>
      <c r="B468" s="4" t="s">
        <v>874</v>
      </c>
      <c r="C468" s="4" t="s">
        <v>134</v>
      </c>
      <c r="D468" s="4" t="s">
        <v>2640</v>
      </c>
      <c r="E468" s="4" t="s">
        <v>2641</v>
      </c>
      <c r="F468" s="4" t="s">
        <v>2642</v>
      </c>
      <c r="G468" s="4" t="s">
        <v>894</v>
      </c>
      <c r="H468" s="4" t="s">
        <v>2643</v>
      </c>
      <c r="J468" s="4" t="s">
        <v>3153</v>
      </c>
    </row>
    <row r="469" spans="1:10">
      <c r="A469" s="4">
        <v>468</v>
      </c>
      <c r="B469" s="4" t="s">
        <v>874</v>
      </c>
      <c r="C469" s="4" t="s">
        <v>134</v>
      </c>
      <c r="D469" s="4" t="s">
        <v>2644</v>
      </c>
      <c r="E469" s="4" t="s">
        <v>2645</v>
      </c>
      <c r="F469" s="4" t="s">
        <v>2646</v>
      </c>
      <c r="G469" s="4" t="s">
        <v>943</v>
      </c>
      <c r="H469" s="4" t="s">
        <v>2647</v>
      </c>
      <c r="J469" s="4" t="s">
        <v>3153</v>
      </c>
    </row>
    <row r="470" spans="1:10">
      <c r="A470" s="4">
        <v>469</v>
      </c>
      <c r="B470" s="4" t="s">
        <v>874</v>
      </c>
      <c r="C470" s="4" t="s">
        <v>134</v>
      </c>
      <c r="D470" s="4" t="s">
        <v>2648</v>
      </c>
      <c r="E470" s="4" t="s">
        <v>2649</v>
      </c>
      <c r="F470" s="4" t="s">
        <v>2650</v>
      </c>
      <c r="G470" s="4" t="s">
        <v>1176</v>
      </c>
      <c r="H470" s="4" t="s">
        <v>2651</v>
      </c>
      <c r="J470" s="4" t="s">
        <v>3153</v>
      </c>
    </row>
    <row r="471" spans="1:10">
      <c r="A471" s="4">
        <v>470</v>
      </c>
      <c r="B471" s="4" t="s">
        <v>874</v>
      </c>
      <c r="C471" s="4" t="s">
        <v>134</v>
      </c>
      <c r="D471" s="4" t="s">
        <v>2652</v>
      </c>
      <c r="E471" s="4" t="s">
        <v>2653</v>
      </c>
      <c r="F471" s="4" t="s">
        <v>2654</v>
      </c>
      <c r="G471" s="4" t="s">
        <v>1253</v>
      </c>
      <c r="J471" s="4" t="s">
        <v>3153</v>
      </c>
    </row>
    <row r="472" spans="1:10">
      <c r="A472" s="4">
        <v>471</v>
      </c>
      <c r="B472" s="4" t="s">
        <v>874</v>
      </c>
      <c r="C472" s="4" t="s">
        <v>134</v>
      </c>
      <c r="D472" s="4" t="s">
        <v>2655</v>
      </c>
      <c r="E472" s="4" t="s">
        <v>2656</v>
      </c>
      <c r="F472" s="4" t="s">
        <v>2657</v>
      </c>
      <c r="G472" s="4" t="s">
        <v>886</v>
      </c>
      <c r="H472" s="4" t="s">
        <v>2658</v>
      </c>
      <c r="J472" s="4" t="s">
        <v>3153</v>
      </c>
    </row>
    <row r="473" spans="1:10">
      <c r="A473" s="4">
        <v>472</v>
      </c>
      <c r="B473" s="4" t="s">
        <v>874</v>
      </c>
      <c r="C473" s="4" t="s">
        <v>134</v>
      </c>
      <c r="D473" s="4" t="s">
        <v>2659</v>
      </c>
      <c r="E473" s="4" t="s">
        <v>2660</v>
      </c>
      <c r="F473" s="4" t="s">
        <v>2661</v>
      </c>
      <c r="G473" s="4" t="s">
        <v>899</v>
      </c>
      <c r="J473" s="4" t="s">
        <v>3153</v>
      </c>
    </row>
    <row r="474" spans="1:10">
      <c r="A474" s="4">
        <v>473</v>
      </c>
      <c r="B474" s="4" t="s">
        <v>874</v>
      </c>
      <c r="C474" s="4" t="s">
        <v>134</v>
      </c>
      <c r="D474" s="4" t="s">
        <v>2662</v>
      </c>
      <c r="E474" s="4" t="s">
        <v>2663</v>
      </c>
      <c r="F474" s="4" t="s">
        <v>2664</v>
      </c>
      <c r="G474" s="4" t="s">
        <v>970</v>
      </c>
      <c r="J474" s="4" t="s">
        <v>3153</v>
      </c>
    </row>
    <row r="475" spans="1:10">
      <c r="A475" s="4">
        <v>474</v>
      </c>
      <c r="B475" s="4" t="s">
        <v>874</v>
      </c>
      <c r="C475" s="4" t="s">
        <v>134</v>
      </c>
      <c r="D475" s="4" t="s">
        <v>2665</v>
      </c>
      <c r="E475" s="4" t="s">
        <v>2666</v>
      </c>
      <c r="F475" s="4" t="s">
        <v>2667</v>
      </c>
      <c r="G475" s="4" t="s">
        <v>899</v>
      </c>
      <c r="H475" s="4" t="s">
        <v>2668</v>
      </c>
      <c r="J475" s="4" t="s">
        <v>3153</v>
      </c>
    </row>
    <row r="476" spans="1:10">
      <c r="A476" s="4">
        <v>475</v>
      </c>
      <c r="B476" s="4" t="s">
        <v>874</v>
      </c>
      <c r="C476" s="4" t="s">
        <v>134</v>
      </c>
      <c r="D476" s="4" t="s">
        <v>2669</v>
      </c>
      <c r="E476" s="4" t="s">
        <v>2670</v>
      </c>
      <c r="F476" s="4" t="s">
        <v>2671</v>
      </c>
      <c r="G476" s="4" t="s">
        <v>899</v>
      </c>
      <c r="H476" s="4" t="s">
        <v>2672</v>
      </c>
      <c r="J476" s="4" t="s">
        <v>3153</v>
      </c>
    </row>
    <row r="477" spans="1:10">
      <c r="A477" s="4">
        <v>476</v>
      </c>
      <c r="B477" s="4" t="s">
        <v>874</v>
      </c>
      <c r="C477" s="4" t="s">
        <v>134</v>
      </c>
      <c r="D477" s="4" t="s">
        <v>2673</v>
      </c>
      <c r="E477" s="4" t="s">
        <v>2674</v>
      </c>
      <c r="F477" s="4" t="s">
        <v>2675</v>
      </c>
      <c r="G477" s="4" t="s">
        <v>2605</v>
      </c>
      <c r="H477" s="4" t="s">
        <v>2676</v>
      </c>
      <c r="J477" s="4" t="s">
        <v>3153</v>
      </c>
    </row>
    <row r="478" spans="1:10">
      <c r="A478" s="4">
        <v>477</v>
      </c>
      <c r="B478" s="4" t="s">
        <v>874</v>
      </c>
      <c r="C478" s="4" t="s">
        <v>134</v>
      </c>
      <c r="D478" s="4" t="s">
        <v>2677</v>
      </c>
      <c r="E478" s="4" t="s">
        <v>2678</v>
      </c>
      <c r="F478" s="4" t="s">
        <v>2679</v>
      </c>
      <c r="G478" s="4" t="s">
        <v>2680</v>
      </c>
      <c r="H478" s="4" t="s">
        <v>2356</v>
      </c>
      <c r="J478" s="4" t="s">
        <v>3153</v>
      </c>
    </row>
    <row r="479" spans="1:10">
      <c r="A479" s="4">
        <v>478</v>
      </c>
      <c r="B479" s="4" t="s">
        <v>874</v>
      </c>
      <c r="C479" s="4" t="s">
        <v>134</v>
      </c>
      <c r="D479" s="4" t="s">
        <v>2681</v>
      </c>
      <c r="E479" s="4" t="s">
        <v>2682</v>
      </c>
      <c r="F479" s="4" t="s">
        <v>2683</v>
      </c>
      <c r="G479" s="4" t="s">
        <v>1076</v>
      </c>
      <c r="H479" s="4" t="s">
        <v>2684</v>
      </c>
      <c r="J479" s="4" t="s">
        <v>3153</v>
      </c>
    </row>
    <row r="480" spans="1:10">
      <c r="A480" s="4">
        <v>479</v>
      </c>
      <c r="B480" s="4" t="s">
        <v>874</v>
      </c>
      <c r="C480" s="4" t="s">
        <v>134</v>
      </c>
      <c r="D480" s="4" t="s">
        <v>2685</v>
      </c>
      <c r="E480" s="4" t="s">
        <v>2686</v>
      </c>
      <c r="F480" s="4" t="s">
        <v>2687</v>
      </c>
      <c r="G480" s="4" t="s">
        <v>917</v>
      </c>
      <c r="H480" s="4" t="s">
        <v>2688</v>
      </c>
      <c r="J480" s="4" t="s">
        <v>3153</v>
      </c>
    </row>
    <row r="481" spans="1:10">
      <c r="A481" s="4">
        <v>480</v>
      </c>
      <c r="B481" s="4" t="s">
        <v>874</v>
      </c>
      <c r="C481" s="4" t="s">
        <v>134</v>
      </c>
      <c r="D481" s="4" t="s">
        <v>2689</v>
      </c>
      <c r="E481" s="4" t="s">
        <v>2690</v>
      </c>
      <c r="F481" s="4" t="s">
        <v>2691</v>
      </c>
      <c r="G481" s="4" t="s">
        <v>899</v>
      </c>
      <c r="H481" s="4" t="s">
        <v>2692</v>
      </c>
      <c r="J481" s="4" t="s">
        <v>3153</v>
      </c>
    </row>
    <row r="482" spans="1:10">
      <c r="A482" s="4">
        <v>481</v>
      </c>
      <c r="B482" s="4" t="s">
        <v>874</v>
      </c>
      <c r="C482" s="4" t="s">
        <v>134</v>
      </c>
      <c r="D482" s="4" t="s">
        <v>2693</v>
      </c>
      <c r="E482" s="4" t="s">
        <v>2694</v>
      </c>
      <c r="F482" s="4" t="s">
        <v>2695</v>
      </c>
      <c r="G482" s="4" t="s">
        <v>1012</v>
      </c>
      <c r="H482" s="4" t="s">
        <v>2696</v>
      </c>
      <c r="J482" s="4" t="s">
        <v>3153</v>
      </c>
    </row>
    <row r="483" spans="1:10">
      <c r="A483" s="4">
        <v>482</v>
      </c>
      <c r="B483" s="4" t="s">
        <v>874</v>
      </c>
      <c r="C483" s="4" t="s">
        <v>134</v>
      </c>
      <c r="D483" s="4" t="s">
        <v>2697</v>
      </c>
      <c r="E483" s="4" t="s">
        <v>2698</v>
      </c>
      <c r="F483" s="4" t="s">
        <v>2699</v>
      </c>
      <c r="G483" s="4" t="s">
        <v>1012</v>
      </c>
      <c r="J483" s="4" t="s">
        <v>3153</v>
      </c>
    </row>
    <row r="484" spans="1:10">
      <c r="A484" s="4">
        <v>483</v>
      </c>
      <c r="B484" s="4" t="s">
        <v>874</v>
      </c>
      <c r="C484" s="4" t="s">
        <v>134</v>
      </c>
      <c r="D484" s="4" t="s">
        <v>2700</v>
      </c>
      <c r="E484" s="4" t="s">
        <v>2701</v>
      </c>
      <c r="F484" s="4" t="s">
        <v>2702</v>
      </c>
      <c r="G484" s="4" t="s">
        <v>1640</v>
      </c>
      <c r="H484" s="4" t="s">
        <v>2703</v>
      </c>
      <c r="J484" s="4" t="s">
        <v>3153</v>
      </c>
    </row>
    <row r="485" spans="1:10">
      <c r="A485" s="4">
        <v>484</v>
      </c>
      <c r="B485" s="4" t="s">
        <v>874</v>
      </c>
      <c r="C485" s="4" t="s">
        <v>134</v>
      </c>
      <c r="D485" s="4" t="s">
        <v>2704</v>
      </c>
      <c r="E485" s="4" t="s">
        <v>2705</v>
      </c>
      <c r="F485" s="4" t="s">
        <v>2706</v>
      </c>
      <c r="G485" s="4" t="s">
        <v>1319</v>
      </c>
      <c r="J485" s="4" t="s">
        <v>3153</v>
      </c>
    </row>
    <row r="486" spans="1:10">
      <c r="A486" s="4">
        <v>485</v>
      </c>
      <c r="B486" s="4" t="s">
        <v>874</v>
      </c>
      <c r="C486" s="4" t="s">
        <v>134</v>
      </c>
      <c r="D486" s="4" t="s">
        <v>2707</v>
      </c>
      <c r="E486" s="4" t="s">
        <v>2708</v>
      </c>
      <c r="F486" s="4" t="s">
        <v>2709</v>
      </c>
      <c r="G486" s="4" t="s">
        <v>2038</v>
      </c>
      <c r="H486" s="4" t="s">
        <v>2710</v>
      </c>
      <c r="J486" s="4" t="s">
        <v>3153</v>
      </c>
    </row>
    <row r="487" spans="1:10">
      <c r="A487" s="4">
        <v>486</v>
      </c>
      <c r="B487" s="4" t="s">
        <v>874</v>
      </c>
      <c r="C487" s="4" t="s">
        <v>134</v>
      </c>
      <c r="D487" s="4" t="s">
        <v>2711</v>
      </c>
      <c r="E487" s="4" t="s">
        <v>2712</v>
      </c>
      <c r="F487" s="4" t="s">
        <v>2713</v>
      </c>
      <c r="G487" s="4" t="s">
        <v>943</v>
      </c>
      <c r="H487" s="4" t="s">
        <v>2714</v>
      </c>
      <c r="J487" s="4" t="s">
        <v>3153</v>
      </c>
    </row>
    <row r="488" spans="1:10">
      <c r="A488" s="4">
        <v>487</v>
      </c>
      <c r="B488" s="4" t="s">
        <v>874</v>
      </c>
      <c r="C488" s="4" t="s">
        <v>134</v>
      </c>
      <c r="D488" s="4" t="s">
        <v>2715</v>
      </c>
      <c r="E488" s="4" t="s">
        <v>2716</v>
      </c>
      <c r="F488" s="4" t="s">
        <v>2717</v>
      </c>
      <c r="G488" s="4" t="s">
        <v>2718</v>
      </c>
      <c r="J488" s="4" t="s">
        <v>3153</v>
      </c>
    </row>
    <row r="489" spans="1:10">
      <c r="A489" s="4">
        <v>488</v>
      </c>
      <c r="B489" s="4" t="s">
        <v>874</v>
      </c>
      <c r="C489" s="4" t="s">
        <v>134</v>
      </c>
      <c r="D489" s="4" t="s">
        <v>2719</v>
      </c>
      <c r="E489" s="4" t="s">
        <v>2720</v>
      </c>
      <c r="F489" s="4" t="s">
        <v>2721</v>
      </c>
      <c r="G489" s="4" t="s">
        <v>1097</v>
      </c>
      <c r="J489" s="4" t="s">
        <v>3153</v>
      </c>
    </row>
    <row r="490" spans="1:10">
      <c r="A490" s="4">
        <v>489</v>
      </c>
      <c r="B490" s="4" t="s">
        <v>874</v>
      </c>
      <c r="C490" s="4" t="s">
        <v>134</v>
      </c>
      <c r="D490" s="4" t="s">
        <v>2722</v>
      </c>
      <c r="E490" s="4" t="s">
        <v>2723</v>
      </c>
      <c r="F490" s="4" t="s">
        <v>2724</v>
      </c>
      <c r="G490" s="4" t="s">
        <v>894</v>
      </c>
      <c r="J490" s="4" t="s">
        <v>3153</v>
      </c>
    </row>
    <row r="491" spans="1:10">
      <c r="A491" s="4">
        <v>490</v>
      </c>
      <c r="B491" s="4" t="s">
        <v>874</v>
      </c>
      <c r="C491" s="4" t="s">
        <v>134</v>
      </c>
      <c r="D491" s="4" t="s">
        <v>2725</v>
      </c>
      <c r="E491" s="4" t="s">
        <v>2726</v>
      </c>
      <c r="F491" s="4" t="s">
        <v>2727</v>
      </c>
      <c r="G491" s="4" t="s">
        <v>917</v>
      </c>
      <c r="H491" s="4" t="s">
        <v>2728</v>
      </c>
      <c r="J491" s="4" t="s">
        <v>3153</v>
      </c>
    </row>
    <row r="492" spans="1:10">
      <c r="A492" s="4">
        <v>491</v>
      </c>
      <c r="B492" s="4" t="s">
        <v>874</v>
      </c>
      <c r="C492" s="4" t="s">
        <v>134</v>
      </c>
      <c r="D492" s="4" t="s">
        <v>2729</v>
      </c>
      <c r="E492" s="4" t="s">
        <v>2730</v>
      </c>
      <c r="F492" s="4" t="s">
        <v>2731</v>
      </c>
      <c r="G492" s="4" t="s">
        <v>1150</v>
      </c>
      <c r="J492" s="4" t="s">
        <v>3153</v>
      </c>
    </row>
    <row r="493" spans="1:10">
      <c r="A493" s="4">
        <v>492</v>
      </c>
      <c r="B493" s="4" t="s">
        <v>874</v>
      </c>
      <c r="C493" s="4" t="s">
        <v>134</v>
      </c>
      <c r="D493" s="4" t="s">
        <v>2732</v>
      </c>
      <c r="E493" s="4" t="s">
        <v>2730</v>
      </c>
      <c r="F493" s="4" t="s">
        <v>2733</v>
      </c>
      <c r="G493" s="4" t="s">
        <v>1097</v>
      </c>
      <c r="H493" s="4" t="s">
        <v>2734</v>
      </c>
      <c r="J493" s="4" t="s">
        <v>3153</v>
      </c>
    </row>
    <row r="494" spans="1:10">
      <c r="A494" s="4">
        <v>493</v>
      </c>
      <c r="B494" s="4" t="s">
        <v>874</v>
      </c>
      <c r="C494" s="4" t="s">
        <v>134</v>
      </c>
      <c r="D494" s="4" t="s">
        <v>2735</v>
      </c>
      <c r="E494" s="4" t="s">
        <v>2736</v>
      </c>
      <c r="F494" s="4" t="s">
        <v>2737</v>
      </c>
      <c r="G494" s="4" t="s">
        <v>1323</v>
      </c>
      <c r="H494" s="4" t="s">
        <v>2738</v>
      </c>
      <c r="J494" s="4" t="s">
        <v>3153</v>
      </c>
    </row>
    <row r="495" spans="1:10">
      <c r="A495" s="4">
        <v>494</v>
      </c>
      <c r="B495" s="4" t="s">
        <v>874</v>
      </c>
      <c r="C495" s="4" t="s">
        <v>134</v>
      </c>
      <c r="D495" s="4" t="s">
        <v>2739</v>
      </c>
      <c r="E495" s="4" t="s">
        <v>2740</v>
      </c>
      <c r="F495" s="4" t="s">
        <v>2741</v>
      </c>
      <c r="G495" s="4" t="s">
        <v>1050</v>
      </c>
      <c r="H495" s="4" t="s">
        <v>2742</v>
      </c>
      <c r="J495" s="4" t="s">
        <v>3153</v>
      </c>
    </row>
    <row r="496" spans="1:10">
      <c r="A496" s="4">
        <v>495</v>
      </c>
      <c r="B496" s="4" t="s">
        <v>874</v>
      </c>
      <c r="C496" s="4" t="s">
        <v>134</v>
      </c>
      <c r="D496" s="4" t="s">
        <v>2743</v>
      </c>
      <c r="E496" s="4" t="s">
        <v>2744</v>
      </c>
      <c r="F496" s="4" t="s">
        <v>2745</v>
      </c>
      <c r="G496" s="4" t="s">
        <v>1657</v>
      </c>
      <c r="J496" s="4" t="s">
        <v>3153</v>
      </c>
    </row>
    <row r="497" spans="1:10">
      <c r="A497" s="4">
        <v>496</v>
      </c>
      <c r="B497" s="4" t="s">
        <v>874</v>
      </c>
      <c r="C497" s="4" t="s">
        <v>134</v>
      </c>
      <c r="D497" s="4" t="s">
        <v>2746</v>
      </c>
      <c r="E497" s="4" t="s">
        <v>2747</v>
      </c>
      <c r="F497" s="4" t="s">
        <v>2748</v>
      </c>
      <c r="G497" s="4" t="s">
        <v>1045</v>
      </c>
      <c r="J497" s="4" t="s">
        <v>3153</v>
      </c>
    </row>
    <row r="498" spans="1:10">
      <c r="A498" s="4">
        <v>497</v>
      </c>
      <c r="B498" s="4" t="s">
        <v>874</v>
      </c>
      <c r="C498" s="4" t="s">
        <v>134</v>
      </c>
      <c r="D498" s="4" t="s">
        <v>2749</v>
      </c>
      <c r="E498" s="4" t="s">
        <v>2750</v>
      </c>
      <c r="F498" s="4" t="s">
        <v>2751</v>
      </c>
      <c r="G498" s="4" t="s">
        <v>2718</v>
      </c>
      <c r="J498" s="4" t="s">
        <v>3153</v>
      </c>
    </row>
    <row r="499" spans="1:10">
      <c r="A499" s="4">
        <v>498</v>
      </c>
      <c r="B499" s="4" t="s">
        <v>874</v>
      </c>
      <c r="C499" s="4" t="s">
        <v>134</v>
      </c>
      <c r="D499" s="4" t="s">
        <v>2752</v>
      </c>
      <c r="E499" s="4" t="s">
        <v>2753</v>
      </c>
      <c r="F499" s="4" t="s">
        <v>2754</v>
      </c>
      <c r="G499" s="4" t="s">
        <v>1386</v>
      </c>
      <c r="H499" s="4" t="s">
        <v>2755</v>
      </c>
      <c r="J499" s="4" t="s">
        <v>3153</v>
      </c>
    </row>
    <row r="500" spans="1:10">
      <c r="A500" s="4">
        <v>499</v>
      </c>
      <c r="B500" s="4" t="s">
        <v>874</v>
      </c>
      <c r="C500" s="4" t="s">
        <v>134</v>
      </c>
      <c r="D500" s="4" t="s">
        <v>2756</v>
      </c>
      <c r="E500" s="4" t="s">
        <v>2757</v>
      </c>
      <c r="F500" s="4" t="s">
        <v>2758</v>
      </c>
      <c r="G500" s="4" t="s">
        <v>970</v>
      </c>
      <c r="J500" s="4" t="s">
        <v>3153</v>
      </c>
    </row>
    <row r="501" spans="1:10">
      <c r="A501" s="4">
        <v>500</v>
      </c>
      <c r="B501" s="4" t="s">
        <v>874</v>
      </c>
      <c r="C501" s="4" t="s">
        <v>134</v>
      </c>
      <c r="D501" s="4" t="s">
        <v>2759</v>
      </c>
      <c r="E501" s="4" t="s">
        <v>2760</v>
      </c>
      <c r="F501" s="4" t="s">
        <v>2761</v>
      </c>
      <c r="G501" s="4" t="s">
        <v>1097</v>
      </c>
      <c r="J501" s="4" t="s">
        <v>3153</v>
      </c>
    </row>
    <row r="502" spans="1:10">
      <c r="A502" s="4">
        <v>501</v>
      </c>
      <c r="B502" s="4" t="s">
        <v>874</v>
      </c>
      <c r="C502" s="4" t="s">
        <v>134</v>
      </c>
      <c r="D502" s="4" t="s">
        <v>2762</v>
      </c>
      <c r="E502" s="4" t="s">
        <v>2763</v>
      </c>
      <c r="F502" s="4" t="s">
        <v>2764</v>
      </c>
      <c r="G502" s="4" t="s">
        <v>1155</v>
      </c>
      <c r="H502" s="4" t="s">
        <v>2765</v>
      </c>
      <c r="J502" s="4" t="s">
        <v>3153</v>
      </c>
    </row>
    <row r="503" spans="1:10">
      <c r="A503" s="4">
        <v>502</v>
      </c>
      <c r="B503" s="4" t="s">
        <v>874</v>
      </c>
      <c r="C503" s="4" t="s">
        <v>134</v>
      </c>
      <c r="D503" s="4" t="s">
        <v>2766</v>
      </c>
      <c r="E503" s="4" t="s">
        <v>2767</v>
      </c>
      <c r="F503" s="4" t="s">
        <v>2768</v>
      </c>
      <c r="G503" s="4" t="s">
        <v>899</v>
      </c>
      <c r="J503" s="4" t="s">
        <v>3153</v>
      </c>
    </row>
    <row r="504" spans="1:10">
      <c r="A504" s="4">
        <v>503</v>
      </c>
      <c r="B504" s="4" t="s">
        <v>874</v>
      </c>
      <c r="C504" s="4" t="s">
        <v>134</v>
      </c>
      <c r="D504" s="4" t="s">
        <v>2769</v>
      </c>
      <c r="E504" s="4" t="s">
        <v>2770</v>
      </c>
      <c r="F504" s="4" t="s">
        <v>2771</v>
      </c>
      <c r="G504" s="4" t="s">
        <v>1155</v>
      </c>
      <c r="H504" s="4" t="s">
        <v>2772</v>
      </c>
      <c r="J504" s="4" t="s">
        <v>3153</v>
      </c>
    </row>
    <row r="505" spans="1:10">
      <c r="A505" s="4">
        <v>504</v>
      </c>
      <c r="B505" s="4" t="s">
        <v>874</v>
      </c>
      <c r="C505" s="4" t="s">
        <v>134</v>
      </c>
      <c r="D505" s="4" t="s">
        <v>2773</v>
      </c>
      <c r="E505" s="4" t="s">
        <v>2774</v>
      </c>
      <c r="F505" s="4" t="s">
        <v>2775</v>
      </c>
      <c r="G505" s="4" t="s">
        <v>1141</v>
      </c>
      <c r="H505" s="4" t="s">
        <v>2776</v>
      </c>
      <c r="J505" s="4" t="s">
        <v>3153</v>
      </c>
    </row>
    <row r="506" spans="1:10">
      <c r="A506" s="4">
        <v>505</v>
      </c>
      <c r="B506" s="4" t="s">
        <v>874</v>
      </c>
      <c r="C506" s="4" t="s">
        <v>134</v>
      </c>
      <c r="D506" s="4" t="s">
        <v>2777</v>
      </c>
      <c r="E506" s="4" t="s">
        <v>2778</v>
      </c>
      <c r="F506" s="4" t="s">
        <v>2779</v>
      </c>
      <c r="G506" s="4" t="s">
        <v>2780</v>
      </c>
      <c r="J506" s="4" t="s">
        <v>3153</v>
      </c>
    </row>
    <row r="507" spans="1:10">
      <c r="A507" s="4">
        <v>506</v>
      </c>
      <c r="B507" s="4" t="s">
        <v>874</v>
      </c>
      <c r="C507" s="4" t="s">
        <v>134</v>
      </c>
      <c r="D507" s="4" t="s">
        <v>2781</v>
      </c>
      <c r="E507" s="4" t="s">
        <v>2782</v>
      </c>
      <c r="F507" s="4" t="s">
        <v>2783</v>
      </c>
      <c r="G507" s="4" t="s">
        <v>970</v>
      </c>
      <c r="H507" s="4" t="s">
        <v>2784</v>
      </c>
      <c r="J507" s="4" t="s">
        <v>3153</v>
      </c>
    </row>
    <row r="508" spans="1:10">
      <c r="A508" s="4">
        <v>507</v>
      </c>
      <c r="B508" s="4" t="s">
        <v>874</v>
      </c>
      <c r="C508" s="4" t="s">
        <v>134</v>
      </c>
      <c r="D508" s="4" t="s">
        <v>2785</v>
      </c>
      <c r="E508" s="4" t="s">
        <v>2786</v>
      </c>
      <c r="F508" s="4" t="s">
        <v>2787</v>
      </c>
      <c r="G508" s="4" t="s">
        <v>1110</v>
      </c>
      <c r="H508" s="4" t="s">
        <v>2788</v>
      </c>
      <c r="J508" s="4" t="s">
        <v>3153</v>
      </c>
    </row>
    <row r="509" spans="1:10">
      <c r="A509" s="4">
        <v>508</v>
      </c>
      <c r="B509" s="4" t="s">
        <v>874</v>
      </c>
      <c r="C509" s="4" t="s">
        <v>134</v>
      </c>
      <c r="D509" s="4" t="s">
        <v>2789</v>
      </c>
      <c r="E509" s="4" t="s">
        <v>2790</v>
      </c>
      <c r="F509" s="4" t="s">
        <v>2791</v>
      </c>
      <c r="G509" s="4" t="s">
        <v>1155</v>
      </c>
      <c r="H509" s="4" t="s">
        <v>2111</v>
      </c>
      <c r="J509" s="4" t="s">
        <v>3153</v>
      </c>
    </row>
    <row r="510" spans="1:10">
      <c r="A510" s="4">
        <v>509</v>
      </c>
      <c r="B510" s="4" t="s">
        <v>874</v>
      </c>
      <c r="C510" s="4" t="s">
        <v>134</v>
      </c>
      <c r="D510" s="4" t="s">
        <v>2792</v>
      </c>
      <c r="E510" s="4" t="s">
        <v>2793</v>
      </c>
      <c r="F510" s="4" t="s">
        <v>2794</v>
      </c>
      <c r="G510" s="4" t="s">
        <v>1253</v>
      </c>
      <c r="H510" s="4" t="s">
        <v>2795</v>
      </c>
      <c r="J510" s="4" t="s">
        <v>3153</v>
      </c>
    </row>
    <row r="511" spans="1:10">
      <c r="A511" s="4">
        <v>510</v>
      </c>
      <c r="B511" s="4" t="s">
        <v>874</v>
      </c>
      <c r="C511" s="4" t="s">
        <v>134</v>
      </c>
      <c r="D511" s="4" t="s">
        <v>2796</v>
      </c>
      <c r="E511" s="4" t="s">
        <v>2797</v>
      </c>
      <c r="F511" s="4" t="s">
        <v>2798</v>
      </c>
      <c r="G511" s="4" t="s">
        <v>2799</v>
      </c>
      <c r="J511" s="4" t="s">
        <v>3153</v>
      </c>
    </row>
    <row r="512" spans="1:10">
      <c r="A512" s="4">
        <v>511</v>
      </c>
      <c r="B512" s="4" t="s">
        <v>874</v>
      </c>
      <c r="C512" s="4" t="s">
        <v>134</v>
      </c>
      <c r="D512" s="4" t="s">
        <v>2800</v>
      </c>
      <c r="E512" s="4" t="s">
        <v>2801</v>
      </c>
      <c r="F512" s="4" t="s">
        <v>2802</v>
      </c>
      <c r="G512" s="4" t="s">
        <v>1012</v>
      </c>
      <c r="J512" s="4" t="s">
        <v>3153</v>
      </c>
    </row>
    <row r="513" spans="1:10">
      <c r="A513" s="4">
        <v>512</v>
      </c>
      <c r="B513" s="4" t="s">
        <v>874</v>
      </c>
      <c r="C513" s="4" t="s">
        <v>134</v>
      </c>
      <c r="D513" s="4" t="s">
        <v>2803</v>
      </c>
      <c r="E513" s="4" t="s">
        <v>2804</v>
      </c>
      <c r="F513" s="4" t="s">
        <v>2805</v>
      </c>
      <c r="G513" s="4" t="s">
        <v>1283</v>
      </c>
      <c r="J513" s="4" t="s">
        <v>3153</v>
      </c>
    </row>
    <row r="514" spans="1:10">
      <c r="A514" s="4">
        <v>513</v>
      </c>
      <c r="B514" s="4" t="s">
        <v>874</v>
      </c>
      <c r="C514" s="4" t="s">
        <v>134</v>
      </c>
      <c r="D514" s="4" t="s">
        <v>2806</v>
      </c>
      <c r="E514" s="4" t="s">
        <v>2807</v>
      </c>
      <c r="F514" s="4" t="s">
        <v>2808</v>
      </c>
      <c r="G514" s="4" t="s">
        <v>1733</v>
      </c>
      <c r="J514" s="4" t="s">
        <v>3153</v>
      </c>
    </row>
    <row r="515" spans="1:10">
      <c r="A515" s="4">
        <v>514</v>
      </c>
      <c r="B515" s="4" t="s">
        <v>874</v>
      </c>
      <c r="C515" s="4" t="s">
        <v>134</v>
      </c>
      <c r="D515" s="4" t="s">
        <v>2809</v>
      </c>
      <c r="E515" s="4" t="s">
        <v>2810</v>
      </c>
      <c r="F515" s="4" t="s">
        <v>2811</v>
      </c>
      <c r="G515" s="4" t="s">
        <v>1235</v>
      </c>
      <c r="J515" s="4" t="s">
        <v>3153</v>
      </c>
    </row>
    <row r="516" spans="1:10">
      <c r="A516" s="4">
        <v>515</v>
      </c>
      <c r="B516" s="4" t="s">
        <v>874</v>
      </c>
      <c r="C516" s="4" t="s">
        <v>134</v>
      </c>
      <c r="D516" s="4" t="s">
        <v>2812</v>
      </c>
      <c r="E516" s="4" t="s">
        <v>2813</v>
      </c>
      <c r="F516" s="4" t="s">
        <v>2814</v>
      </c>
      <c r="G516" s="4" t="s">
        <v>1097</v>
      </c>
      <c r="H516" s="4" t="s">
        <v>2815</v>
      </c>
      <c r="J516" s="4" t="s">
        <v>3153</v>
      </c>
    </row>
    <row r="517" spans="1:10">
      <c r="A517" s="4">
        <v>516</v>
      </c>
      <c r="B517" s="4" t="s">
        <v>874</v>
      </c>
      <c r="C517" s="4" t="s">
        <v>134</v>
      </c>
      <c r="D517" s="4" t="s">
        <v>2816</v>
      </c>
      <c r="E517" s="4" t="s">
        <v>2817</v>
      </c>
      <c r="F517" s="4" t="s">
        <v>2818</v>
      </c>
      <c r="G517" s="4" t="s">
        <v>1823</v>
      </c>
      <c r="H517" s="4" t="s">
        <v>2819</v>
      </c>
      <c r="J517" s="4" t="s">
        <v>3153</v>
      </c>
    </row>
    <row r="518" spans="1:10">
      <c r="A518" s="4">
        <v>517</v>
      </c>
      <c r="B518" s="4" t="s">
        <v>874</v>
      </c>
      <c r="C518" s="4" t="s">
        <v>134</v>
      </c>
      <c r="D518" s="4" t="s">
        <v>2820</v>
      </c>
      <c r="E518" s="4" t="s">
        <v>2821</v>
      </c>
      <c r="F518" s="4" t="s">
        <v>2822</v>
      </c>
      <c r="G518" s="4" t="s">
        <v>899</v>
      </c>
      <c r="H518" s="4" t="s">
        <v>2823</v>
      </c>
      <c r="J518" s="4" t="s">
        <v>3153</v>
      </c>
    </row>
    <row r="519" spans="1:10">
      <c r="A519" s="4">
        <v>518</v>
      </c>
      <c r="B519" s="4" t="s">
        <v>874</v>
      </c>
      <c r="C519" s="4" t="s">
        <v>134</v>
      </c>
      <c r="D519" s="4" t="s">
        <v>2824</v>
      </c>
      <c r="E519" s="4" t="s">
        <v>2825</v>
      </c>
      <c r="F519" s="4" t="s">
        <v>2826</v>
      </c>
      <c r="G519" s="4" t="s">
        <v>1110</v>
      </c>
      <c r="H519" s="4" t="s">
        <v>2827</v>
      </c>
      <c r="J519" s="4" t="s">
        <v>3153</v>
      </c>
    </row>
    <row r="520" spans="1:10">
      <c r="A520" s="4">
        <v>519</v>
      </c>
      <c r="B520" s="4" t="s">
        <v>874</v>
      </c>
      <c r="C520" s="4" t="s">
        <v>134</v>
      </c>
      <c r="D520" s="4" t="s">
        <v>2828</v>
      </c>
      <c r="E520" s="4" t="s">
        <v>2829</v>
      </c>
      <c r="F520" s="4" t="s">
        <v>2830</v>
      </c>
      <c r="G520" s="4" t="s">
        <v>1155</v>
      </c>
      <c r="H520" s="4" t="s">
        <v>2831</v>
      </c>
      <c r="J520" s="4" t="s">
        <v>3153</v>
      </c>
    </row>
    <row r="521" spans="1:10">
      <c r="A521" s="4">
        <v>520</v>
      </c>
      <c r="B521" s="4" t="s">
        <v>874</v>
      </c>
      <c r="C521" s="4" t="s">
        <v>134</v>
      </c>
      <c r="D521" s="4" t="s">
        <v>2832</v>
      </c>
      <c r="E521" s="4" t="s">
        <v>2833</v>
      </c>
      <c r="F521" s="4" t="s">
        <v>2834</v>
      </c>
      <c r="G521" s="4" t="s">
        <v>1323</v>
      </c>
      <c r="J521" s="4" t="s">
        <v>3153</v>
      </c>
    </row>
    <row r="522" spans="1:10">
      <c r="A522" s="4">
        <v>521</v>
      </c>
      <c r="B522" s="4" t="s">
        <v>874</v>
      </c>
      <c r="C522" s="4" t="s">
        <v>134</v>
      </c>
      <c r="D522" s="4" t="s">
        <v>2835</v>
      </c>
      <c r="E522" s="4" t="s">
        <v>2836</v>
      </c>
      <c r="F522" s="4" t="s">
        <v>2837</v>
      </c>
      <c r="G522" s="4" t="s">
        <v>886</v>
      </c>
      <c r="H522" s="4" t="s">
        <v>2838</v>
      </c>
      <c r="J522" s="4" t="s">
        <v>3153</v>
      </c>
    </row>
    <row r="523" spans="1:10">
      <c r="A523" s="4">
        <v>522</v>
      </c>
      <c r="B523" s="4" t="s">
        <v>874</v>
      </c>
      <c r="C523" s="4" t="s">
        <v>134</v>
      </c>
      <c r="D523" s="4" t="s">
        <v>2839</v>
      </c>
      <c r="E523" s="4" t="s">
        <v>2840</v>
      </c>
      <c r="F523" s="4" t="s">
        <v>1252</v>
      </c>
      <c r="G523" s="4" t="s">
        <v>2841</v>
      </c>
      <c r="H523" s="4" t="s">
        <v>2842</v>
      </c>
      <c r="J523" s="4" t="s">
        <v>3153</v>
      </c>
    </row>
    <row r="524" spans="1:10">
      <c r="A524" s="4">
        <v>523</v>
      </c>
      <c r="B524" s="4" t="s">
        <v>874</v>
      </c>
      <c r="C524" s="4" t="s">
        <v>134</v>
      </c>
      <c r="D524" s="4" t="s">
        <v>2843</v>
      </c>
      <c r="E524" s="4" t="s">
        <v>2844</v>
      </c>
      <c r="F524" s="4" t="s">
        <v>2845</v>
      </c>
      <c r="G524" s="4" t="s">
        <v>2846</v>
      </c>
      <c r="J524" s="4" t="s">
        <v>3153</v>
      </c>
    </row>
    <row r="525" spans="1:10">
      <c r="A525" s="4">
        <v>524</v>
      </c>
      <c r="B525" s="4" t="s">
        <v>874</v>
      </c>
      <c r="C525" s="4" t="s">
        <v>134</v>
      </c>
      <c r="D525" s="4" t="s">
        <v>2847</v>
      </c>
      <c r="E525" s="4" t="s">
        <v>2848</v>
      </c>
      <c r="F525" s="4" t="s">
        <v>2845</v>
      </c>
      <c r="G525" s="4" t="s">
        <v>2849</v>
      </c>
      <c r="J525" s="4" t="s">
        <v>3153</v>
      </c>
    </row>
    <row r="526" spans="1:10">
      <c r="A526" s="4">
        <v>525</v>
      </c>
      <c r="B526" s="4" t="s">
        <v>874</v>
      </c>
      <c r="C526" s="4" t="s">
        <v>134</v>
      </c>
      <c r="D526" s="4" t="s">
        <v>2850</v>
      </c>
      <c r="E526" s="4" t="s">
        <v>2851</v>
      </c>
      <c r="F526" s="4" t="s">
        <v>2852</v>
      </c>
      <c r="G526" s="4" t="s">
        <v>1017</v>
      </c>
      <c r="J526" s="4" t="s">
        <v>3153</v>
      </c>
    </row>
    <row r="527" spans="1:10">
      <c r="A527" s="4">
        <v>526</v>
      </c>
      <c r="B527" s="4" t="s">
        <v>874</v>
      </c>
      <c r="C527" s="4" t="s">
        <v>134</v>
      </c>
      <c r="D527" s="4" t="s">
        <v>2853</v>
      </c>
      <c r="E527" s="4" t="s">
        <v>2854</v>
      </c>
      <c r="F527" s="4" t="s">
        <v>2855</v>
      </c>
      <c r="G527" s="4" t="s">
        <v>2160</v>
      </c>
      <c r="J527" s="4" t="s">
        <v>3153</v>
      </c>
    </row>
    <row r="528" spans="1:10">
      <c r="A528" s="4">
        <v>527</v>
      </c>
      <c r="B528" s="4" t="s">
        <v>874</v>
      </c>
      <c r="C528" s="4" t="s">
        <v>134</v>
      </c>
      <c r="D528" s="4" t="s">
        <v>2856</v>
      </c>
      <c r="E528" s="4" t="s">
        <v>2857</v>
      </c>
      <c r="F528" s="4" t="s">
        <v>2858</v>
      </c>
      <c r="G528" s="4" t="s">
        <v>2859</v>
      </c>
      <c r="H528" s="4" t="s">
        <v>2860</v>
      </c>
      <c r="J528" s="4" t="s">
        <v>3153</v>
      </c>
    </row>
    <row r="529" spans="1:10">
      <c r="A529" s="4">
        <v>528</v>
      </c>
      <c r="B529" s="4" t="s">
        <v>874</v>
      </c>
      <c r="C529" s="4" t="s">
        <v>134</v>
      </c>
      <c r="D529" s="4" t="s">
        <v>2861</v>
      </c>
      <c r="E529" s="4" t="s">
        <v>2862</v>
      </c>
      <c r="F529" s="4" t="s">
        <v>2863</v>
      </c>
      <c r="G529" s="4" t="s">
        <v>2864</v>
      </c>
      <c r="H529" s="4" t="s">
        <v>2865</v>
      </c>
      <c r="J529" s="4" t="s">
        <v>3153</v>
      </c>
    </row>
    <row r="530" spans="1:10">
      <c r="A530" s="4">
        <v>529</v>
      </c>
      <c r="B530" s="4" t="s">
        <v>874</v>
      </c>
      <c r="C530" s="4" t="s">
        <v>134</v>
      </c>
      <c r="D530" s="4" t="s">
        <v>2866</v>
      </c>
      <c r="E530" s="4" t="s">
        <v>2867</v>
      </c>
      <c r="F530" s="4" t="s">
        <v>2868</v>
      </c>
      <c r="G530" s="4" t="s">
        <v>943</v>
      </c>
      <c r="H530" s="4" t="s">
        <v>2869</v>
      </c>
      <c r="J530" s="4" t="s">
        <v>3153</v>
      </c>
    </row>
    <row r="531" spans="1:10">
      <c r="A531" s="4">
        <v>530</v>
      </c>
      <c r="B531" s="4" t="s">
        <v>874</v>
      </c>
      <c r="C531" s="4" t="s">
        <v>134</v>
      </c>
      <c r="D531" s="4" t="s">
        <v>2870</v>
      </c>
      <c r="E531" s="4" t="s">
        <v>2871</v>
      </c>
      <c r="F531" s="4" t="s">
        <v>2872</v>
      </c>
      <c r="G531" s="4" t="s">
        <v>1063</v>
      </c>
      <c r="J531" s="4" t="s">
        <v>3153</v>
      </c>
    </row>
    <row r="532" spans="1:10">
      <c r="A532" s="4">
        <v>531</v>
      </c>
      <c r="B532" s="4" t="s">
        <v>874</v>
      </c>
      <c r="C532" s="4" t="s">
        <v>134</v>
      </c>
      <c r="D532" s="4" t="s">
        <v>2873</v>
      </c>
      <c r="E532" s="4" t="s">
        <v>2874</v>
      </c>
      <c r="F532" s="4" t="s">
        <v>2875</v>
      </c>
      <c r="G532" s="4" t="s">
        <v>1097</v>
      </c>
      <c r="H532" s="4" t="s">
        <v>2876</v>
      </c>
      <c r="J532" s="4" t="s">
        <v>3153</v>
      </c>
    </row>
    <row r="533" spans="1:10">
      <c r="A533" s="4">
        <v>532</v>
      </c>
      <c r="B533" s="4" t="s">
        <v>874</v>
      </c>
      <c r="C533" s="4" t="s">
        <v>134</v>
      </c>
      <c r="D533" s="4" t="s">
        <v>2877</v>
      </c>
      <c r="E533" s="4" t="s">
        <v>2878</v>
      </c>
      <c r="F533" s="4" t="s">
        <v>2879</v>
      </c>
      <c r="G533" s="4" t="s">
        <v>2880</v>
      </c>
      <c r="H533" s="4" t="s">
        <v>2881</v>
      </c>
      <c r="J533" s="4" t="s">
        <v>3153</v>
      </c>
    </row>
    <row r="534" spans="1:10">
      <c r="A534" s="4">
        <v>533</v>
      </c>
      <c r="B534" s="4" t="s">
        <v>874</v>
      </c>
      <c r="C534" s="4" t="s">
        <v>134</v>
      </c>
      <c r="D534" s="4" t="s">
        <v>2882</v>
      </c>
      <c r="E534" s="4" t="s">
        <v>2883</v>
      </c>
      <c r="F534" s="4" t="s">
        <v>2884</v>
      </c>
      <c r="G534" s="4" t="s">
        <v>2885</v>
      </c>
      <c r="J534" s="4" t="s">
        <v>3153</v>
      </c>
    </row>
    <row r="535" spans="1:10">
      <c r="A535" s="4">
        <v>534</v>
      </c>
      <c r="B535" s="4" t="s">
        <v>874</v>
      </c>
      <c r="C535" s="4" t="s">
        <v>134</v>
      </c>
      <c r="D535" s="4" t="s">
        <v>2886</v>
      </c>
      <c r="E535" s="4" t="s">
        <v>2887</v>
      </c>
      <c r="F535" s="4" t="s">
        <v>2888</v>
      </c>
      <c r="G535" s="4" t="s">
        <v>1657</v>
      </c>
      <c r="H535" s="4" t="s">
        <v>2889</v>
      </c>
      <c r="J535" s="4" t="s">
        <v>3153</v>
      </c>
    </row>
    <row r="536" spans="1:10">
      <c r="A536" s="4">
        <v>535</v>
      </c>
      <c r="B536" s="4" t="s">
        <v>874</v>
      </c>
      <c r="C536" s="4" t="s">
        <v>134</v>
      </c>
      <c r="D536" s="4" t="s">
        <v>2890</v>
      </c>
      <c r="E536" s="4" t="s">
        <v>2891</v>
      </c>
      <c r="F536" s="4" t="s">
        <v>2892</v>
      </c>
      <c r="G536" s="4" t="s">
        <v>1300</v>
      </c>
      <c r="J536" s="4" t="s">
        <v>3153</v>
      </c>
    </row>
    <row r="537" spans="1:10">
      <c r="A537" s="4">
        <v>536</v>
      </c>
      <c r="B537" s="4" t="s">
        <v>874</v>
      </c>
      <c r="C537" s="4" t="s">
        <v>134</v>
      </c>
      <c r="D537" s="4" t="s">
        <v>2893</v>
      </c>
      <c r="E537" s="4" t="s">
        <v>2894</v>
      </c>
      <c r="F537" s="4" t="s">
        <v>2895</v>
      </c>
      <c r="G537" s="4" t="s">
        <v>1253</v>
      </c>
      <c r="H537" s="4" t="s">
        <v>2896</v>
      </c>
      <c r="J537" s="4" t="s">
        <v>3153</v>
      </c>
    </row>
    <row r="538" spans="1:10">
      <c r="A538" s="4">
        <v>537</v>
      </c>
      <c r="B538" s="4" t="s">
        <v>874</v>
      </c>
      <c r="C538" s="4" t="s">
        <v>134</v>
      </c>
      <c r="D538" s="4" t="s">
        <v>2897</v>
      </c>
      <c r="E538" s="4" t="s">
        <v>2898</v>
      </c>
      <c r="F538" s="4" t="s">
        <v>2899</v>
      </c>
      <c r="G538" s="4" t="s">
        <v>899</v>
      </c>
      <c r="H538" s="4" t="s">
        <v>2900</v>
      </c>
      <c r="J538" s="4" t="s">
        <v>3153</v>
      </c>
    </row>
    <row r="539" spans="1:10">
      <c r="A539" s="4">
        <v>538</v>
      </c>
      <c r="B539" s="4" t="s">
        <v>874</v>
      </c>
      <c r="C539" s="4" t="s">
        <v>134</v>
      </c>
      <c r="D539" s="4" t="s">
        <v>2901</v>
      </c>
      <c r="E539" s="4" t="s">
        <v>2902</v>
      </c>
      <c r="F539" s="4" t="s">
        <v>2903</v>
      </c>
      <c r="G539" s="4" t="s">
        <v>886</v>
      </c>
      <c r="J539" s="4" t="s">
        <v>3153</v>
      </c>
    </row>
    <row r="540" spans="1:10">
      <c r="A540" s="4">
        <v>539</v>
      </c>
      <c r="B540" s="4" t="s">
        <v>874</v>
      </c>
      <c r="C540" s="4" t="s">
        <v>134</v>
      </c>
      <c r="D540" s="4" t="s">
        <v>2904</v>
      </c>
      <c r="E540" s="4" t="s">
        <v>2905</v>
      </c>
      <c r="F540" s="4" t="s">
        <v>2906</v>
      </c>
      <c r="G540" s="4" t="s">
        <v>1155</v>
      </c>
      <c r="J540" s="4" t="s">
        <v>3153</v>
      </c>
    </row>
    <row r="541" spans="1:10">
      <c r="A541" s="4">
        <v>540</v>
      </c>
      <c r="B541" s="4" t="s">
        <v>874</v>
      </c>
      <c r="C541" s="4" t="s">
        <v>134</v>
      </c>
      <c r="D541" s="4" t="s">
        <v>2907</v>
      </c>
      <c r="E541" s="4" t="s">
        <v>2908</v>
      </c>
      <c r="F541" s="4" t="s">
        <v>2909</v>
      </c>
      <c r="G541" s="4" t="s">
        <v>1124</v>
      </c>
      <c r="H541" s="4" t="s">
        <v>2910</v>
      </c>
      <c r="J541" s="4" t="s">
        <v>3153</v>
      </c>
    </row>
    <row r="542" spans="1:10">
      <c r="A542" s="4">
        <v>541</v>
      </c>
      <c r="B542" s="4" t="s">
        <v>874</v>
      </c>
      <c r="C542" s="4" t="s">
        <v>134</v>
      </c>
      <c r="D542" s="4" t="s">
        <v>2911</v>
      </c>
      <c r="E542" s="4" t="s">
        <v>2912</v>
      </c>
      <c r="F542" s="4" t="s">
        <v>2913</v>
      </c>
      <c r="G542" s="4" t="s">
        <v>1209</v>
      </c>
      <c r="J542" s="4" t="s">
        <v>3153</v>
      </c>
    </row>
    <row r="543" spans="1:10">
      <c r="A543" s="4">
        <v>542</v>
      </c>
      <c r="B543" s="4" t="s">
        <v>874</v>
      </c>
      <c r="C543" s="4" t="s">
        <v>134</v>
      </c>
      <c r="D543" s="4" t="s">
        <v>2914</v>
      </c>
      <c r="E543" s="4" t="s">
        <v>2915</v>
      </c>
      <c r="F543" s="4" t="s">
        <v>2916</v>
      </c>
      <c r="G543" s="4" t="s">
        <v>1323</v>
      </c>
      <c r="J543" s="4" t="s">
        <v>3153</v>
      </c>
    </row>
    <row r="544" spans="1:10">
      <c r="A544" s="4">
        <v>543</v>
      </c>
      <c r="B544" s="4" t="s">
        <v>874</v>
      </c>
      <c r="C544" s="4" t="s">
        <v>134</v>
      </c>
      <c r="D544" s="4" t="s">
        <v>2917</v>
      </c>
      <c r="E544" s="4" t="s">
        <v>2918</v>
      </c>
      <c r="F544" s="4" t="s">
        <v>2919</v>
      </c>
      <c r="G544" s="4" t="s">
        <v>1110</v>
      </c>
      <c r="J544" s="4" t="s">
        <v>3153</v>
      </c>
    </row>
    <row r="545" spans="1:10">
      <c r="A545" s="4">
        <v>544</v>
      </c>
      <c r="B545" s="4" t="s">
        <v>874</v>
      </c>
      <c r="C545" s="4" t="s">
        <v>134</v>
      </c>
      <c r="D545" s="4" t="s">
        <v>2920</v>
      </c>
      <c r="E545" s="4" t="s">
        <v>2921</v>
      </c>
      <c r="F545" s="4" t="s">
        <v>2922</v>
      </c>
      <c r="G545" s="4" t="s">
        <v>2923</v>
      </c>
      <c r="J545" s="4" t="s">
        <v>3153</v>
      </c>
    </row>
    <row r="546" spans="1:10">
      <c r="A546" s="4">
        <v>545</v>
      </c>
      <c r="B546" s="4" t="s">
        <v>874</v>
      </c>
      <c r="C546" s="4" t="s">
        <v>134</v>
      </c>
      <c r="D546" s="4" t="s">
        <v>2924</v>
      </c>
      <c r="E546" s="4" t="s">
        <v>2925</v>
      </c>
      <c r="F546" s="4" t="s">
        <v>2926</v>
      </c>
      <c r="G546" s="4" t="s">
        <v>956</v>
      </c>
      <c r="H546" s="4" t="s">
        <v>2927</v>
      </c>
      <c r="J546" s="4" t="s">
        <v>3153</v>
      </c>
    </row>
    <row r="547" spans="1:10">
      <c r="A547" s="4">
        <v>546</v>
      </c>
      <c r="B547" s="4" t="s">
        <v>874</v>
      </c>
      <c r="C547" s="4" t="s">
        <v>134</v>
      </c>
      <c r="D547" s="4" t="s">
        <v>2928</v>
      </c>
      <c r="E547" s="4" t="s">
        <v>2929</v>
      </c>
      <c r="F547" s="4" t="s">
        <v>2930</v>
      </c>
      <c r="G547" s="4" t="s">
        <v>970</v>
      </c>
      <c r="J547" s="4" t="s">
        <v>3153</v>
      </c>
    </row>
    <row r="548" spans="1:10">
      <c r="A548" s="4">
        <v>547</v>
      </c>
      <c r="B548" s="4" t="s">
        <v>874</v>
      </c>
      <c r="C548" s="4" t="s">
        <v>134</v>
      </c>
      <c r="D548" s="4" t="s">
        <v>2931</v>
      </c>
      <c r="E548" s="4" t="s">
        <v>2932</v>
      </c>
      <c r="F548" s="4" t="s">
        <v>2933</v>
      </c>
      <c r="G548" s="4" t="s">
        <v>1323</v>
      </c>
      <c r="H548" s="4" t="s">
        <v>2934</v>
      </c>
      <c r="J548" s="4" t="s">
        <v>3153</v>
      </c>
    </row>
    <row r="549" spans="1:10">
      <c r="A549" s="4">
        <v>548</v>
      </c>
      <c r="B549" s="4" t="s">
        <v>874</v>
      </c>
      <c r="C549" s="4" t="s">
        <v>134</v>
      </c>
      <c r="D549" s="4" t="s">
        <v>2935</v>
      </c>
      <c r="E549" s="4" t="s">
        <v>2936</v>
      </c>
      <c r="F549" s="4" t="s">
        <v>2937</v>
      </c>
      <c r="G549" s="4" t="s">
        <v>1045</v>
      </c>
      <c r="H549" s="4" t="s">
        <v>2938</v>
      </c>
      <c r="J549" s="4" t="s">
        <v>3153</v>
      </c>
    </row>
    <row r="550" spans="1:10">
      <c r="A550" s="4">
        <v>549</v>
      </c>
      <c r="B550" s="4" t="s">
        <v>874</v>
      </c>
      <c r="C550" s="4" t="s">
        <v>134</v>
      </c>
      <c r="D550" s="4" t="s">
        <v>2939</v>
      </c>
      <c r="E550" s="4" t="s">
        <v>2940</v>
      </c>
      <c r="F550" s="4" t="s">
        <v>2941</v>
      </c>
      <c r="G550" s="4" t="s">
        <v>1150</v>
      </c>
      <c r="J550" s="4" t="s">
        <v>3153</v>
      </c>
    </row>
    <row r="551" spans="1:10">
      <c r="A551" s="4">
        <v>550</v>
      </c>
      <c r="B551" s="4" t="s">
        <v>874</v>
      </c>
      <c r="C551" s="4" t="s">
        <v>134</v>
      </c>
      <c r="D551" s="4" t="s">
        <v>2942</v>
      </c>
      <c r="E551" s="4" t="s">
        <v>2943</v>
      </c>
      <c r="F551" s="4" t="s">
        <v>2944</v>
      </c>
      <c r="G551" s="4" t="s">
        <v>1319</v>
      </c>
      <c r="H551" s="4" t="s">
        <v>2945</v>
      </c>
      <c r="J551" s="4" t="s">
        <v>3153</v>
      </c>
    </row>
    <row r="552" spans="1:10">
      <c r="A552" s="4">
        <v>551</v>
      </c>
      <c r="B552" s="4" t="s">
        <v>874</v>
      </c>
      <c r="C552" s="4" t="s">
        <v>134</v>
      </c>
      <c r="D552" s="4" t="s">
        <v>2946</v>
      </c>
      <c r="E552" s="4" t="s">
        <v>2947</v>
      </c>
      <c r="F552" s="4" t="s">
        <v>2948</v>
      </c>
      <c r="G552" s="4" t="s">
        <v>917</v>
      </c>
      <c r="J552" s="4" t="s">
        <v>3153</v>
      </c>
    </row>
    <row r="553" spans="1:10">
      <c r="A553" s="4">
        <v>552</v>
      </c>
      <c r="B553" s="4" t="s">
        <v>874</v>
      </c>
      <c r="C553" s="4" t="s">
        <v>134</v>
      </c>
      <c r="D553" s="4" t="s">
        <v>2949</v>
      </c>
      <c r="E553" s="4" t="s">
        <v>2950</v>
      </c>
      <c r="F553" s="4" t="s">
        <v>2951</v>
      </c>
      <c r="G553" s="4" t="s">
        <v>1076</v>
      </c>
      <c r="J553" s="4" t="s">
        <v>3153</v>
      </c>
    </row>
    <row r="554" spans="1:10">
      <c r="A554" s="4">
        <v>553</v>
      </c>
      <c r="B554" s="4" t="s">
        <v>874</v>
      </c>
      <c r="C554" s="4" t="s">
        <v>134</v>
      </c>
      <c r="D554" s="4" t="s">
        <v>2952</v>
      </c>
      <c r="E554" s="4" t="s">
        <v>2953</v>
      </c>
      <c r="F554" s="4" t="s">
        <v>2954</v>
      </c>
      <c r="G554" s="4" t="s">
        <v>2955</v>
      </c>
      <c r="H554" s="4" t="s">
        <v>2956</v>
      </c>
      <c r="J554" s="4" t="s">
        <v>3153</v>
      </c>
    </row>
    <row r="555" spans="1:10">
      <c r="A555" s="4">
        <v>554</v>
      </c>
      <c r="B555" s="4" t="s">
        <v>874</v>
      </c>
      <c r="C555" s="4" t="s">
        <v>134</v>
      </c>
      <c r="D555" s="4" t="s">
        <v>2957</v>
      </c>
      <c r="E555" s="4" t="s">
        <v>2958</v>
      </c>
      <c r="F555" s="4" t="s">
        <v>2959</v>
      </c>
      <c r="G555" s="4" t="s">
        <v>1323</v>
      </c>
      <c r="J555" s="4" t="s">
        <v>3153</v>
      </c>
    </row>
    <row r="556" spans="1:10">
      <c r="A556" s="4">
        <v>555</v>
      </c>
      <c r="B556" s="4" t="s">
        <v>874</v>
      </c>
      <c r="C556" s="4" t="s">
        <v>134</v>
      </c>
      <c r="D556" s="4" t="s">
        <v>2960</v>
      </c>
      <c r="E556" s="4" t="s">
        <v>2961</v>
      </c>
      <c r="F556" s="4" t="s">
        <v>2962</v>
      </c>
      <c r="G556" s="4" t="s">
        <v>917</v>
      </c>
      <c r="H556" s="4" t="s">
        <v>2963</v>
      </c>
      <c r="J556" s="4" t="s">
        <v>3153</v>
      </c>
    </row>
    <row r="557" spans="1:10">
      <c r="A557" s="4">
        <v>556</v>
      </c>
      <c r="B557" s="4" t="s">
        <v>874</v>
      </c>
      <c r="C557" s="4" t="s">
        <v>134</v>
      </c>
      <c r="D557" s="4" t="s">
        <v>2964</v>
      </c>
      <c r="E557" s="4" t="s">
        <v>2965</v>
      </c>
      <c r="F557" s="4" t="s">
        <v>2966</v>
      </c>
      <c r="G557" s="4" t="s">
        <v>1549</v>
      </c>
      <c r="J557" s="4" t="s">
        <v>3153</v>
      </c>
    </row>
    <row r="558" spans="1:10">
      <c r="A558" s="4">
        <v>557</v>
      </c>
      <c r="B558" s="4" t="s">
        <v>874</v>
      </c>
      <c r="C558" s="4" t="s">
        <v>134</v>
      </c>
      <c r="D558" s="4" t="s">
        <v>2967</v>
      </c>
      <c r="E558" s="4" t="s">
        <v>2968</v>
      </c>
      <c r="F558" s="4" t="s">
        <v>2969</v>
      </c>
      <c r="G558" s="4" t="s">
        <v>1097</v>
      </c>
      <c r="H558" s="4" t="s">
        <v>2970</v>
      </c>
      <c r="J558" s="4" t="s">
        <v>3153</v>
      </c>
    </row>
    <row r="559" spans="1:10">
      <c r="A559" s="4">
        <v>558</v>
      </c>
      <c r="B559" s="4" t="s">
        <v>874</v>
      </c>
      <c r="C559" s="4" t="s">
        <v>134</v>
      </c>
      <c r="D559" s="4" t="s">
        <v>2971</v>
      </c>
      <c r="E559" s="4" t="s">
        <v>2972</v>
      </c>
      <c r="F559" s="4" t="s">
        <v>2973</v>
      </c>
      <c r="G559" s="4" t="s">
        <v>1150</v>
      </c>
      <c r="J559" s="4" t="s">
        <v>3153</v>
      </c>
    </row>
    <row r="560" spans="1:10">
      <c r="A560" s="4">
        <v>559</v>
      </c>
      <c r="B560" s="4" t="s">
        <v>874</v>
      </c>
      <c r="C560" s="4" t="s">
        <v>134</v>
      </c>
      <c r="D560" s="4" t="s">
        <v>2974</v>
      </c>
      <c r="E560" s="4" t="s">
        <v>2975</v>
      </c>
      <c r="F560" s="4" t="s">
        <v>2976</v>
      </c>
      <c r="G560" s="4" t="s">
        <v>1235</v>
      </c>
      <c r="J560" s="4" t="s">
        <v>3153</v>
      </c>
    </row>
    <row r="561" spans="1:10">
      <c r="A561" s="4">
        <v>560</v>
      </c>
      <c r="B561" s="4" t="s">
        <v>874</v>
      </c>
      <c r="C561" s="4" t="s">
        <v>134</v>
      </c>
      <c r="D561" s="4" t="s">
        <v>2977</v>
      </c>
      <c r="E561" s="4" t="s">
        <v>2978</v>
      </c>
      <c r="F561" s="4" t="s">
        <v>2979</v>
      </c>
      <c r="G561" s="4" t="s">
        <v>894</v>
      </c>
      <c r="J561" s="4" t="s">
        <v>3153</v>
      </c>
    </row>
    <row r="562" spans="1:10">
      <c r="A562" s="4">
        <v>561</v>
      </c>
      <c r="B562" s="4" t="s">
        <v>874</v>
      </c>
      <c r="C562" s="4" t="s">
        <v>134</v>
      </c>
      <c r="D562" s="4" t="s">
        <v>2980</v>
      </c>
      <c r="E562" s="4" t="s">
        <v>2981</v>
      </c>
      <c r="F562" s="4" t="s">
        <v>2982</v>
      </c>
      <c r="G562" s="4" t="s">
        <v>1323</v>
      </c>
      <c r="H562" s="4" t="s">
        <v>2983</v>
      </c>
      <c r="J562" s="4" t="s">
        <v>3153</v>
      </c>
    </row>
    <row r="563" spans="1:10">
      <c r="A563" s="4">
        <v>562</v>
      </c>
      <c r="B563" s="4" t="s">
        <v>874</v>
      </c>
      <c r="C563" s="4" t="s">
        <v>134</v>
      </c>
      <c r="D563" s="4" t="s">
        <v>2984</v>
      </c>
      <c r="E563" s="4" t="s">
        <v>2985</v>
      </c>
      <c r="F563" s="4" t="s">
        <v>2986</v>
      </c>
      <c r="G563" s="4" t="s">
        <v>1176</v>
      </c>
      <c r="J563" s="4" t="s">
        <v>3153</v>
      </c>
    </row>
    <row r="564" spans="1:10">
      <c r="A564" s="4">
        <v>563</v>
      </c>
      <c r="B564" s="4" t="s">
        <v>874</v>
      </c>
      <c r="C564" s="4" t="s">
        <v>134</v>
      </c>
      <c r="D564" s="4" t="s">
        <v>2987</v>
      </c>
      <c r="E564" s="4" t="s">
        <v>2988</v>
      </c>
      <c r="F564" s="4" t="s">
        <v>2989</v>
      </c>
      <c r="G564" s="4" t="s">
        <v>1080</v>
      </c>
      <c r="J564" s="4" t="s">
        <v>3153</v>
      </c>
    </row>
    <row r="565" spans="1:10">
      <c r="A565" s="4">
        <v>564</v>
      </c>
      <c r="B565" s="4" t="s">
        <v>874</v>
      </c>
      <c r="C565" s="4" t="s">
        <v>134</v>
      </c>
      <c r="D565" s="4" t="s">
        <v>2990</v>
      </c>
      <c r="E565" s="4" t="s">
        <v>2991</v>
      </c>
      <c r="F565" s="4" t="s">
        <v>2992</v>
      </c>
      <c r="G565" s="4" t="s">
        <v>886</v>
      </c>
      <c r="J565" s="4" t="s">
        <v>3153</v>
      </c>
    </row>
    <row r="566" spans="1:10">
      <c r="A566" s="4">
        <v>565</v>
      </c>
      <c r="B566" s="4" t="s">
        <v>874</v>
      </c>
      <c r="C566" s="4" t="s">
        <v>134</v>
      </c>
      <c r="D566" s="4" t="s">
        <v>2993</v>
      </c>
      <c r="E566" s="4" t="s">
        <v>2994</v>
      </c>
      <c r="F566" s="4" t="s">
        <v>2995</v>
      </c>
      <c r="G566" s="4" t="s">
        <v>1155</v>
      </c>
      <c r="J566" s="4" t="s">
        <v>3153</v>
      </c>
    </row>
    <row r="567" spans="1:10">
      <c r="A567" s="4">
        <v>566</v>
      </c>
      <c r="B567" s="4" t="s">
        <v>874</v>
      </c>
      <c r="C567" s="4" t="s">
        <v>134</v>
      </c>
      <c r="D567" s="4" t="s">
        <v>2996</v>
      </c>
      <c r="E567" s="4" t="s">
        <v>2997</v>
      </c>
      <c r="F567" s="4" t="s">
        <v>2998</v>
      </c>
      <c r="G567" s="4" t="s">
        <v>1300</v>
      </c>
      <c r="J567" s="4" t="s">
        <v>3153</v>
      </c>
    </row>
    <row r="568" spans="1:10">
      <c r="A568" s="4">
        <v>567</v>
      </c>
      <c r="B568" s="4" t="s">
        <v>874</v>
      </c>
      <c r="C568" s="4" t="s">
        <v>134</v>
      </c>
      <c r="D568" s="4" t="s">
        <v>2999</v>
      </c>
      <c r="E568" s="4" t="s">
        <v>3000</v>
      </c>
      <c r="F568" s="4" t="s">
        <v>3001</v>
      </c>
      <c r="G568" s="4" t="s">
        <v>899</v>
      </c>
      <c r="J568" s="4" t="s">
        <v>3153</v>
      </c>
    </row>
    <row r="569" spans="1:10">
      <c r="A569" s="4">
        <v>568</v>
      </c>
      <c r="B569" s="4" t="s">
        <v>874</v>
      </c>
      <c r="C569" s="4" t="s">
        <v>134</v>
      </c>
      <c r="D569" s="4" t="s">
        <v>3002</v>
      </c>
      <c r="E569" s="4" t="s">
        <v>3003</v>
      </c>
      <c r="F569" s="4" t="s">
        <v>2933</v>
      </c>
      <c r="G569" s="4" t="s">
        <v>3004</v>
      </c>
      <c r="J569" s="4" t="s">
        <v>3153</v>
      </c>
    </row>
    <row r="570" spans="1:10">
      <c r="A570" s="4">
        <v>569</v>
      </c>
      <c r="B570" s="4" t="s">
        <v>874</v>
      </c>
      <c r="C570" s="4" t="s">
        <v>134</v>
      </c>
      <c r="D570" s="4" t="s">
        <v>3005</v>
      </c>
      <c r="E570" s="4" t="s">
        <v>3006</v>
      </c>
      <c r="F570" s="4" t="s">
        <v>3007</v>
      </c>
      <c r="G570" s="4" t="s">
        <v>899</v>
      </c>
      <c r="J570" s="4" t="s">
        <v>3153</v>
      </c>
    </row>
    <row r="571" spans="1:10">
      <c r="A571" s="4">
        <v>570</v>
      </c>
      <c r="B571" s="4" t="s">
        <v>874</v>
      </c>
      <c r="C571" s="4" t="s">
        <v>134</v>
      </c>
      <c r="D571" s="4" t="s">
        <v>3008</v>
      </c>
      <c r="E571" s="4" t="s">
        <v>3009</v>
      </c>
      <c r="F571" s="4" t="s">
        <v>3010</v>
      </c>
      <c r="G571" s="4" t="s">
        <v>907</v>
      </c>
      <c r="J571" s="4" t="s">
        <v>3153</v>
      </c>
    </row>
    <row r="572" spans="1:10">
      <c r="A572" s="4">
        <v>571</v>
      </c>
      <c r="B572" s="4" t="s">
        <v>874</v>
      </c>
      <c r="C572" s="4" t="s">
        <v>134</v>
      </c>
      <c r="D572" s="4" t="s">
        <v>3011</v>
      </c>
      <c r="E572" s="4" t="s">
        <v>3012</v>
      </c>
      <c r="F572" s="4" t="s">
        <v>3013</v>
      </c>
      <c r="G572" s="4" t="s">
        <v>3014</v>
      </c>
      <c r="J572" s="4" t="s">
        <v>3153</v>
      </c>
    </row>
    <row r="573" spans="1:10">
      <c r="A573" s="4">
        <v>572</v>
      </c>
      <c r="B573" s="4" t="s">
        <v>874</v>
      </c>
      <c r="C573" s="4" t="s">
        <v>134</v>
      </c>
      <c r="D573" s="4" t="s">
        <v>3015</v>
      </c>
      <c r="E573" s="4" t="s">
        <v>3016</v>
      </c>
      <c r="F573" s="4" t="s">
        <v>3017</v>
      </c>
      <c r="G573" s="4" t="s">
        <v>3018</v>
      </c>
      <c r="J573" s="4" t="s">
        <v>3153</v>
      </c>
    </row>
    <row r="574" spans="1:10">
      <c r="A574" s="4">
        <v>573</v>
      </c>
      <c r="B574" s="4" t="s">
        <v>874</v>
      </c>
      <c r="C574" s="4" t="s">
        <v>134</v>
      </c>
      <c r="D574" s="4" t="s">
        <v>3019</v>
      </c>
      <c r="E574" s="4" t="s">
        <v>3020</v>
      </c>
      <c r="F574" s="4" t="s">
        <v>3021</v>
      </c>
      <c r="G574" s="4" t="s">
        <v>1097</v>
      </c>
      <c r="J574" s="4" t="s">
        <v>3153</v>
      </c>
    </row>
    <row r="575" spans="1:10">
      <c r="A575" s="4">
        <v>574</v>
      </c>
      <c r="B575" s="4" t="s">
        <v>874</v>
      </c>
      <c r="C575" s="4" t="s">
        <v>134</v>
      </c>
      <c r="D575" s="4" t="s">
        <v>3022</v>
      </c>
      <c r="E575" s="4" t="s">
        <v>3023</v>
      </c>
      <c r="F575" s="4" t="s">
        <v>3024</v>
      </c>
      <c r="G575" s="4" t="s">
        <v>956</v>
      </c>
      <c r="J575" s="4" t="s">
        <v>3153</v>
      </c>
    </row>
    <row r="576" spans="1:10">
      <c r="A576" s="4">
        <v>575</v>
      </c>
      <c r="B576" s="4" t="s">
        <v>874</v>
      </c>
      <c r="C576" s="4" t="s">
        <v>134</v>
      </c>
      <c r="D576" s="4" t="s">
        <v>3025</v>
      </c>
      <c r="E576" s="4" t="s">
        <v>3026</v>
      </c>
      <c r="F576" s="4" t="s">
        <v>3027</v>
      </c>
      <c r="G576" s="4" t="s">
        <v>3028</v>
      </c>
      <c r="J576" s="4" t="s">
        <v>3153</v>
      </c>
    </row>
    <row r="577" spans="1:10">
      <c r="A577" s="4">
        <v>576</v>
      </c>
      <c r="B577" s="4" t="s">
        <v>874</v>
      </c>
      <c r="C577" s="4" t="s">
        <v>134</v>
      </c>
      <c r="D577" s="4" t="s">
        <v>3029</v>
      </c>
      <c r="E577" s="4" t="s">
        <v>3030</v>
      </c>
      <c r="F577" s="4" t="s">
        <v>3031</v>
      </c>
      <c r="G577" s="4" t="s">
        <v>1063</v>
      </c>
      <c r="J577" s="4" t="s">
        <v>3153</v>
      </c>
    </row>
    <row r="578" spans="1:10">
      <c r="A578" s="4">
        <v>577</v>
      </c>
      <c r="B578" s="4" t="s">
        <v>874</v>
      </c>
      <c r="C578" s="4" t="s">
        <v>134</v>
      </c>
      <c r="D578" s="4" t="s">
        <v>3032</v>
      </c>
      <c r="E578" s="4" t="s">
        <v>3033</v>
      </c>
      <c r="F578" s="4" t="s">
        <v>3034</v>
      </c>
      <c r="G578" s="4" t="s">
        <v>3035</v>
      </c>
      <c r="J578" s="4" t="s">
        <v>3153</v>
      </c>
    </row>
    <row r="579" spans="1:10">
      <c r="A579" s="4">
        <v>578</v>
      </c>
      <c r="B579" s="4" t="s">
        <v>874</v>
      </c>
      <c r="C579" s="4" t="s">
        <v>134</v>
      </c>
      <c r="D579" s="4" t="s">
        <v>3036</v>
      </c>
      <c r="E579" s="4" t="s">
        <v>3037</v>
      </c>
      <c r="F579" s="4" t="s">
        <v>3038</v>
      </c>
      <c r="G579" s="4" t="s">
        <v>3039</v>
      </c>
      <c r="J579" s="4" t="s">
        <v>3153</v>
      </c>
    </row>
    <row r="580" spans="1:10">
      <c r="A580" s="4">
        <v>579</v>
      </c>
      <c r="B580" s="4" t="s">
        <v>874</v>
      </c>
      <c r="C580" s="4" t="s">
        <v>134</v>
      </c>
      <c r="D580" s="4" t="s">
        <v>3040</v>
      </c>
      <c r="E580" s="4" t="s">
        <v>3041</v>
      </c>
      <c r="F580" s="4" t="s">
        <v>3042</v>
      </c>
      <c r="G580" s="4" t="s">
        <v>2210</v>
      </c>
      <c r="J580" s="4" t="s">
        <v>3153</v>
      </c>
    </row>
    <row r="581" spans="1:10">
      <c r="A581" s="4">
        <v>580</v>
      </c>
      <c r="B581" s="4" t="s">
        <v>874</v>
      </c>
      <c r="C581" s="4" t="s">
        <v>134</v>
      </c>
      <c r="D581" s="4" t="s">
        <v>3043</v>
      </c>
      <c r="E581" s="4" t="s">
        <v>3044</v>
      </c>
      <c r="F581" s="4" t="s">
        <v>3045</v>
      </c>
      <c r="G581" s="4" t="s">
        <v>935</v>
      </c>
      <c r="H581" s="4" t="s">
        <v>1497</v>
      </c>
      <c r="J581" s="4" t="s">
        <v>3153</v>
      </c>
    </row>
    <row r="582" spans="1:10">
      <c r="A582" s="4">
        <v>581</v>
      </c>
      <c r="B582" s="4" t="s">
        <v>874</v>
      </c>
      <c r="C582" s="4" t="s">
        <v>134</v>
      </c>
      <c r="D582" s="4" t="s">
        <v>3046</v>
      </c>
      <c r="E582" s="4" t="s">
        <v>3047</v>
      </c>
      <c r="F582" s="4" t="s">
        <v>3048</v>
      </c>
      <c r="G582" s="4" t="s">
        <v>1150</v>
      </c>
      <c r="H582" s="4" t="s">
        <v>3049</v>
      </c>
      <c r="J582" s="4" t="s">
        <v>3153</v>
      </c>
    </row>
    <row r="583" spans="1:10">
      <c r="A583" s="4">
        <v>582</v>
      </c>
      <c r="B583" s="4" t="s">
        <v>874</v>
      </c>
      <c r="C583" s="4" t="s">
        <v>134</v>
      </c>
      <c r="D583" s="4" t="s">
        <v>3050</v>
      </c>
      <c r="E583" s="4" t="s">
        <v>3051</v>
      </c>
      <c r="F583" s="4" t="s">
        <v>1396</v>
      </c>
      <c r="G583" s="4" t="s">
        <v>3052</v>
      </c>
      <c r="J583" s="4" t="s">
        <v>3153</v>
      </c>
    </row>
    <row r="584" spans="1:10">
      <c r="A584" s="4">
        <v>583</v>
      </c>
      <c r="B584" s="4" t="s">
        <v>874</v>
      </c>
      <c r="C584" s="4" t="s">
        <v>134</v>
      </c>
      <c r="D584" s="4" t="s">
        <v>3053</v>
      </c>
      <c r="E584" s="4" t="s">
        <v>3054</v>
      </c>
      <c r="F584" s="4" t="s">
        <v>3055</v>
      </c>
      <c r="G584" s="4" t="s">
        <v>1012</v>
      </c>
      <c r="J584" s="4" t="s">
        <v>3153</v>
      </c>
    </row>
    <row r="585" spans="1:10">
      <c r="A585" s="4">
        <v>584</v>
      </c>
      <c r="B585" s="4" t="s">
        <v>874</v>
      </c>
      <c r="C585" s="4" t="s">
        <v>134</v>
      </c>
      <c r="D585" s="4" t="s">
        <v>3056</v>
      </c>
      <c r="E585" s="4" t="s">
        <v>3057</v>
      </c>
      <c r="F585" s="4" t="s">
        <v>3058</v>
      </c>
      <c r="G585" s="4" t="s">
        <v>3059</v>
      </c>
      <c r="H585" s="4" t="s">
        <v>3060</v>
      </c>
      <c r="J585" s="4" t="s">
        <v>3153</v>
      </c>
    </row>
    <row r="586" spans="1:10">
      <c r="A586" s="4">
        <v>585</v>
      </c>
      <c r="B586" s="4" t="s">
        <v>874</v>
      </c>
      <c r="C586" s="4" t="s">
        <v>134</v>
      </c>
      <c r="D586" s="4" t="s">
        <v>3061</v>
      </c>
      <c r="E586" s="4" t="s">
        <v>3062</v>
      </c>
      <c r="F586" s="4" t="s">
        <v>3063</v>
      </c>
      <c r="G586" s="4" t="s">
        <v>3064</v>
      </c>
      <c r="H586" s="4" t="s">
        <v>3065</v>
      </c>
      <c r="J586" s="4" t="s">
        <v>3153</v>
      </c>
    </row>
    <row r="587" spans="1:10">
      <c r="A587" s="4">
        <v>586</v>
      </c>
      <c r="B587" s="4" t="s">
        <v>874</v>
      </c>
      <c r="C587" s="4" t="s">
        <v>134</v>
      </c>
      <c r="D587" s="4" t="s">
        <v>3066</v>
      </c>
      <c r="E587" s="4" t="s">
        <v>3067</v>
      </c>
      <c r="F587" s="4" t="s">
        <v>3068</v>
      </c>
      <c r="G587" s="4" t="s">
        <v>1063</v>
      </c>
      <c r="H587" s="4" t="s">
        <v>3069</v>
      </c>
      <c r="J587" s="4" t="s">
        <v>3153</v>
      </c>
    </row>
    <row r="588" spans="1:10">
      <c r="A588" s="4">
        <v>587</v>
      </c>
      <c r="B588" s="4" t="s">
        <v>874</v>
      </c>
      <c r="C588" s="4" t="s">
        <v>134</v>
      </c>
      <c r="D588" s="4" t="s">
        <v>3070</v>
      </c>
      <c r="E588" s="4" t="s">
        <v>843</v>
      </c>
      <c r="F588" s="4" t="s">
        <v>844</v>
      </c>
      <c r="G588" s="4" t="s">
        <v>841</v>
      </c>
      <c r="J588" s="4" t="s">
        <v>3153</v>
      </c>
    </row>
    <row r="589" spans="1:10">
      <c r="A589" s="4">
        <v>588</v>
      </c>
      <c r="B589" s="4" t="s">
        <v>874</v>
      </c>
      <c r="C589" s="4" t="s">
        <v>134</v>
      </c>
      <c r="D589" s="4" t="s">
        <v>3071</v>
      </c>
      <c r="E589" s="4" t="s">
        <v>3072</v>
      </c>
      <c r="F589" s="4" t="s">
        <v>3073</v>
      </c>
      <c r="G589" s="4" t="s">
        <v>1150</v>
      </c>
      <c r="J589" s="4" t="s">
        <v>3153</v>
      </c>
    </row>
    <row r="590" spans="1:10">
      <c r="A590" s="4">
        <v>589</v>
      </c>
      <c r="B590" s="4" t="s">
        <v>874</v>
      </c>
      <c r="C590" s="4" t="s">
        <v>134</v>
      </c>
      <c r="D590" s="4" t="s">
        <v>3074</v>
      </c>
      <c r="E590" s="4" t="s">
        <v>3075</v>
      </c>
      <c r="F590" s="4" t="s">
        <v>3076</v>
      </c>
      <c r="G590" s="4" t="s">
        <v>1300</v>
      </c>
      <c r="J590" s="4" t="s">
        <v>3153</v>
      </c>
    </row>
    <row r="591" spans="1:10">
      <c r="A591" s="4">
        <v>590</v>
      </c>
      <c r="B591" s="4" t="s">
        <v>874</v>
      </c>
      <c r="C591" s="4" t="s">
        <v>134</v>
      </c>
      <c r="D591" s="4" t="s">
        <v>3077</v>
      </c>
      <c r="E591" s="4" t="s">
        <v>3078</v>
      </c>
      <c r="F591" s="4" t="s">
        <v>3079</v>
      </c>
      <c r="G591" s="4" t="s">
        <v>1097</v>
      </c>
      <c r="H591" s="4" t="s">
        <v>3080</v>
      </c>
      <c r="J591" s="4" t="s">
        <v>3153</v>
      </c>
    </row>
    <row r="592" spans="1:10">
      <c r="A592" s="4">
        <v>591</v>
      </c>
      <c r="B592" s="4" t="s">
        <v>874</v>
      </c>
      <c r="C592" s="4" t="s">
        <v>134</v>
      </c>
      <c r="D592" s="4" t="s">
        <v>3081</v>
      </c>
      <c r="E592" s="4" t="s">
        <v>3082</v>
      </c>
      <c r="F592" s="4" t="s">
        <v>3083</v>
      </c>
      <c r="G592" s="4" t="s">
        <v>886</v>
      </c>
      <c r="J592" s="4" t="s">
        <v>3153</v>
      </c>
    </row>
    <row r="593" spans="1:10">
      <c r="A593" s="4">
        <v>592</v>
      </c>
      <c r="B593" s="4" t="s">
        <v>874</v>
      </c>
      <c r="C593" s="4" t="s">
        <v>134</v>
      </c>
      <c r="D593" s="4" t="s">
        <v>3084</v>
      </c>
      <c r="E593" s="4" t="s">
        <v>3085</v>
      </c>
      <c r="F593" s="4" t="s">
        <v>3086</v>
      </c>
      <c r="G593" s="4" t="s">
        <v>1323</v>
      </c>
      <c r="H593" s="4" t="s">
        <v>3087</v>
      </c>
      <c r="J593" s="4" t="s">
        <v>3153</v>
      </c>
    </row>
    <row r="594" spans="1:10">
      <c r="A594" s="4">
        <v>593</v>
      </c>
      <c r="B594" s="4" t="s">
        <v>874</v>
      </c>
      <c r="C594" s="4" t="s">
        <v>134</v>
      </c>
      <c r="D594" s="4" t="s">
        <v>3088</v>
      </c>
      <c r="E594" s="4" t="s">
        <v>3089</v>
      </c>
      <c r="F594" s="4" t="s">
        <v>3090</v>
      </c>
      <c r="G594" s="4" t="s">
        <v>956</v>
      </c>
      <c r="H594" s="4" t="s">
        <v>3091</v>
      </c>
      <c r="J594" s="4" t="s">
        <v>3153</v>
      </c>
    </row>
    <row r="595" spans="1:10">
      <c r="A595" s="4">
        <v>594</v>
      </c>
      <c r="B595" s="4" t="s">
        <v>874</v>
      </c>
      <c r="C595" s="4" t="s">
        <v>134</v>
      </c>
      <c r="D595" s="4" t="s">
        <v>3092</v>
      </c>
      <c r="E595" s="4" t="s">
        <v>3093</v>
      </c>
      <c r="F595" s="4" t="s">
        <v>3094</v>
      </c>
      <c r="G595" s="4" t="s">
        <v>3095</v>
      </c>
      <c r="H595" s="4" t="s">
        <v>3096</v>
      </c>
      <c r="J595" s="4" t="s">
        <v>3153</v>
      </c>
    </row>
    <row r="596" spans="1:10">
      <c r="A596" s="4">
        <v>595</v>
      </c>
      <c r="B596" s="4" t="s">
        <v>874</v>
      </c>
      <c r="C596" s="4" t="s">
        <v>134</v>
      </c>
      <c r="D596" s="4" t="s">
        <v>3097</v>
      </c>
      <c r="E596" s="4" t="s">
        <v>3098</v>
      </c>
      <c r="F596" s="4" t="s">
        <v>3099</v>
      </c>
      <c r="G596" s="4" t="s">
        <v>3100</v>
      </c>
      <c r="H596" s="4" t="s">
        <v>3101</v>
      </c>
      <c r="J596" s="4" t="s">
        <v>3153</v>
      </c>
    </row>
    <row r="597" spans="1:10">
      <c r="A597" s="4">
        <v>596</v>
      </c>
      <c r="B597" s="4" t="s">
        <v>874</v>
      </c>
      <c r="C597" s="4" t="s">
        <v>134</v>
      </c>
      <c r="D597" s="4" t="s">
        <v>3102</v>
      </c>
      <c r="E597" s="4" t="s">
        <v>3103</v>
      </c>
      <c r="F597" s="4" t="s">
        <v>3104</v>
      </c>
      <c r="G597" s="4" t="s">
        <v>3105</v>
      </c>
      <c r="H597" s="4" t="s">
        <v>3106</v>
      </c>
      <c r="J597" s="4" t="s">
        <v>3153</v>
      </c>
    </row>
    <row r="598" spans="1:10">
      <c r="A598" s="4">
        <v>597</v>
      </c>
      <c r="B598" s="4" t="s">
        <v>874</v>
      </c>
      <c r="C598" s="4" t="s">
        <v>134</v>
      </c>
      <c r="D598" s="4" t="s">
        <v>3107</v>
      </c>
      <c r="E598" s="4" t="s">
        <v>3108</v>
      </c>
      <c r="F598" s="4" t="s">
        <v>3109</v>
      </c>
      <c r="G598" s="4" t="s">
        <v>3110</v>
      </c>
      <c r="H598" s="4" t="s">
        <v>3111</v>
      </c>
      <c r="J598" s="4" t="s">
        <v>3153</v>
      </c>
    </row>
    <row r="599" spans="1:10">
      <c r="A599" s="4">
        <v>598</v>
      </c>
      <c r="B599" s="4" t="s">
        <v>874</v>
      </c>
      <c r="C599" s="4" t="s">
        <v>134</v>
      </c>
      <c r="D599" s="4" t="s">
        <v>3112</v>
      </c>
      <c r="E599" s="4" t="s">
        <v>3113</v>
      </c>
      <c r="F599" s="4" t="s">
        <v>1381</v>
      </c>
      <c r="G599" s="4" t="s">
        <v>3114</v>
      </c>
      <c r="H599" s="4" t="s">
        <v>3115</v>
      </c>
      <c r="J599" s="4" t="s">
        <v>3153</v>
      </c>
    </row>
    <row r="600" spans="1:10">
      <c r="A600" s="4">
        <v>599</v>
      </c>
      <c r="B600" s="4" t="s">
        <v>874</v>
      </c>
      <c r="C600" s="4" t="s">
        <v>134</v>
      </c>
      <c r="D600" s="4" t="s">
        <v>3116</v>
      </c>
      <c r="E600" s="4" t="s">
        <v>3117</v>
      </c>
      <c r="F600" s="4" t="s">
        <v>1381</v>
      </c>
      <c r="G600" s="4" t="s">
        <v>3118</v>
      </c>
      <c r="H600" s="4" t="s">
        <v>1382</v>
      </c>
      <c r="J600" s="4" t="s">
        <v>3153</v>
      </c>
    </row>
    <row r="601" spans="1:10">
      <c r="A601" s="4">
        <v>600</v>
      </c>
      <c r="B601" s="4" t="s">
        <v>874</v>
      </c>
      <c r="C601" s="4" t="s">
        <v>134</v>
      </c>
      <c r="D601" s="4" t="s">
        <v>3119</v>
      </c>
      <c r="E601" s="4" t="s">
        <v>3120</v>
      </c>
      <c r="F601" s="4" t="s">
        <v>1392</v>
      </c>
      <c r="G601" s="4" t="s">
        <v>3121</v>
      </c>
      <c r="J601" s="4" t="s">
        <v>3153</v>
      </c>
    </row>
    <row r="602" spans="1:10">
      <c r="A602" s="4">
        <v>601</v>
      </c>
      <c r="B602" s="4" t="s">
        <v>874</v>
      </c>
      <c r="C602" s="4" t="s">
        <v>134</v>
      </c>
      <c r="D602" s="4" t="s">
        <v>3122</v>
      </c>
      <c r="E602" s="4" t="s">
        <v>3123</v>
      </c>
      <c r="F602" s="4" t="s">
        <v>1392</v>
      </c>
      <c r="G602" s="4" t="s">
        <v>3124</v>
      </c>
      <c r="J602" s="4" t="s">
        <v>3153</v>
      </c>
    </row>
    <row r="603" spans="1:10">
      <c r="A603" s="4">
        <v>602</v>
      </c>
      <c r="B603" s="4" t="s">
        <v>874</v>
      </c>
      <c r="C603" s="4" t="s">
        <v>134</v>
      </c>
      <c r="D603" s="4" t="s">
        <v>3125</v>
      </c>
      <c r="E603" s="4" t="s">
        <v>3126</v>
      </c>
      <c r="F603" s="4" t="s">
        <v>2028</v>
      </c>
      <c r="G603" s="4" t="s">
        <v>3127</v>
      </c>
      <c r="J603" s="4" t="s">
        <v>3153</v>
      </c>
    </row>
    <row r="604" spans="1:10">
      <c r="A604" s="4">
        <v>603</v>
      </c>
      <c r="B604" s="4" t="s">
        <v>874</v>
      </c>
      <c r="C604" s="4" t="s">
        <v>134</v>
      </c>
      <c r="D604" s="4" t="s">
        <v>3128</v>
      </c>
      <c r="E604" s="4" t="s">
        <v>3129</v>
      </c>
      <c r="F604" s="4" t="s">
        <v>2875</v>
      </c>
      <c r="G604" s="4" t="s">
        <v>3130</v>
      </c>
      <c r="J604" s="4" t="s">
        <v>3153</v>
      </c>
    </row>
    <row r="605" spans="1:10">
      <c r="A605" s="4">
        <v>604</v>
      </c>
      <c r="B605" s="4" t="s">
        <v>874</v>
      </c>
      <c r="C605" s="4" t="s">
        <v>134</v>
      </c>
      <c r="D605" s="4" t="s">
        <v>3131</v>
      </c>
      <c r="E605" s="4" t="s">
        <v>3132</v>
      </c>
      <c r="F605" s="4" t="s">
        <v>3133</v>
      </c>
      <c r="G605" s="4" t="s">
        <v>1110</v>
      </c>
      <c r="J605" s="4" t="s">
        <v>3153</v>
      </c>
    </row>
    <row r="606" spans="1:10">
      <c r="A606" s="4">
        <v>605</v>
      </c>
      <c r="B606" s="4" t="s">
        <v>874</v>
      </c>
      <c r="C606" s="4" t="s">
        <v>134</v>
      </c>
      <c r="D606" s="4" t="s">
        <v>3134</v>
      </c>
      <c r="E606" s="4" t="s">
        <v>3135</v>
      </c>
      <c r="F606" s="4" t="s">
        <v>1252</v>
      </c>
      <c r="G606" s="4" t="s">
        <v>3136</v>
      </c>
      <c r="J606" s="4" t="s">
        <v>3153</v>
      </c>
    </row>
    <row r="607" spans="1:10">
      <c r="A607" s="4">
        <v>606</v>
      </c>
      <c r="B607" s="4" t="s">
        <v>874</v>
      </c>
      <c r="C607" s="4" t="s">
        <v>134</v>
      </c>
      <c r="D607" s="4" t="s">
        <v>3137</v>
      </c>
      <c r="E607" s="4" t="s">
        <v>3138</v>
      </c>
      <c r="F607" s="4" t="s">
        <v>3139</v>
      </c>
      <c r="G607" s="4" t="s">
        <v>3140</v>
      </c>
      <c r="H607" s="4" t="s">
        <v>3141</v>
      </c>
      <c r="J607" s="4" t="s">
        <v>3153</v>
      </c>
    </row>
    <row r="608" spans="1:10">
      <c r="A608" s="4">
        <v>607</v>
      </c>
      <c r="B608" s="4" t="s">
        <v>874</v>
      </c>
      <c r="C608" s="4" t="s">
        <v>134</v>
      </c>
      <c r="D608" s="4" t="s">
        <v>3142</v>
      </c>
      <c r="E608" s="4" t="s">
        <v>3143</v>
      </c>
      <c r="F608" s="4" t="s">
        <v>3144</v>
      </c>
      <c r="G608" s="4" t="s">
        <v>1235</v>
      </c>
      <c r="H608" s="4" t="s">
        <v>3145</v>
      </c>
      <c r="J608" s="4" t="s">
        <v>3153</v>
      </c>
    </row>
    <row r="609" spans="1:10">
      <c r="A609" s="4">
        <v>608</v>
      </c>
      <c r="B609" s="4" t="s">
        <v>874</v>
      </c>
      <c r="C609" s="4" t="s">
        <v>134</v>
      </c>
      <c r="D609" s="4" t="s">
        <v>3146</v>
      </c>
      <c r="E609" s="4" t="s">
        <v>3147</v>
      </c>
      <c r="F609" s="4" t="s">
        <v>3148</v>
      </c>
      <c r="G609" s="4" t="s">
        <v>3149</v>
      </c>
      <c r="J609" s="4" t="s">
        <v>3153</v>
      </c>
    </row>
    <row r="610" spans="1:10">
      <c r="A610" s="4">
        <v>609</v>
      </c>
      <c r="B610" s="4" t="s">
        <v>874</v>
      </c>
      <c r="C610" s="4" t="s">
        <v>134</v>
      </c>
      <c r="D610" s="4" t="s">
        <v>3150</v>
      </c>
      <c r="E610" s="4" t="s">
        <v>3151</v>
      </c>
      <c r="F610" s="4" t="s">
        <v>2875</v>
      </c>
      <c r="G610" s="4" t="s">
        <v>3152</v>
      </c>
      <c r="J610" s="4" t="s">
        <v>3153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" zoomScaleNormal="100" workbookViewId="0">
      <selection activeCell="F38" sqref="F38"/>
    </sheetView>
  </sheetViews>
  <sheetFormatPr defaultRowHeight="11.25"/>
  <cols>
    <col min="1" max="1" width="10.7109375" style="289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4"/>
    <col min="10" max="10" width="30" style="21" customWidth="1"/>
    <col min="11" max="16384" width="9.140625" style="21"/>
  </cols>
  <sheetData>
    <row r="1" spans="1:12" s="510" customFormat="1" ht="3" customHeight="1">
      <c r="A1" s="508"/>
      <c r="B1" s="509"/>
      <c r="F1" s="510">
        <v>26506574</v>
      </c>
      <c r="G1" s="511"/>
      <c r="I1" s="511"/>
    </row>
    <row r="2" spans="1:12" s="17" customFormat="1" ht="14.25">
      <c r="A2" s="288"/>
      <c r="B2" s="90"/>
      <c r="E2" s="516" t="str">
        <f>"Код шаблона: " &amp; GetCode()</f>
        <v>Код шаблона: FAS.JKH.OPEN.INFO.REQUEST.HVS</v>
      </c>
      <c r="F2" s="586"/>
      <c r="G2" s="515"/>
      <c r="H2" s="515"/>
      <c r="I2" s="515"/>
      <c r="J2" s="515"/>
      <c r="K2" s="515"/>
      <c r="L2" s="515"/>
    </row>
    <row r="3" spans="1:12" ht="14.25">
      <c r="E3" s="517" t="str">
        <f>"Версия " &amp; GetVersion()</f>
        <v>Версия 1.0.2</v>
      </c>
      <c r="F3" s="586"/>
      <c r="G3" s="42"/>
      <c r="H3" s="42"/>
      <c r="I3" s="42"/>
      <c r="J3" s="42"/>
      <c r="K3" s="42"/>
      <c r="L3" s="384"/>
    </row>
    <row r="4" spans="1:12" s="495" customFormat="1" ht="6">
      <c r="A4" s="489"/>
      <c r="B4" s="490"/>
      <c r="C4" s="491"/>
      <c r="D4" s="492"/>
      <c r="E4" s="512"/>
      <c r="F4" s="513"/>
      <c r="G4" s="514"/>
      <c r="I4" s="496"/>
    </row>
    <row r="5" spans="1:12" ht="43.5" customHeight="1">
      <c r="D5" s="22"/>
      <c r="E5" s="723" t="s">
        <v>380</v>
      </c>
      <c r="F5" s="724"/>
      <c r="G5" s="576"/>
      <c r="J5" s="426"/>
    </row>
    <row r="6" spans="1:12" s="495" customFormat="1" ht="6">
      <c r="A6" s="489"/>
      <c r="B6" s="490"/>
      <c r="C6" s="491"/>
      <c r="D6" s="492"/>
      <c r="E6" s="497"/>
      <c r="F6" s="498"/>
      <c r="G6" s="499"/>
      <c r="I6" s="496"/>
    </row>
    <row r="7" spans="1:12" ht="27">
      <c r="D7" s="22"/>
      <c r="E7" s="23" t="s">
        <v>55</v>
      </c>
      <c r="F7" s="453" t="s">
        <v>134</v>
      </c>
      <c r="G7" s="507"/>
    </row>
    <row r="8" spans="1:12" s="495" customFormat="1" ht="6">
      <c r="A8" s="489"/>
      <c r="B8" s="490"/>
      <c r="C8" s="491"/>
      <c r="D8" s="492"/>
      <c r="E8" s="493"/>
      <c r="F8" s="494"/>
      <c r="G8" s="492"/>
      <c r="I8" s="496"/>
    </row>
    <row r="9" spans="1:12" ht="27">
      <c r="D9" s="22"/>
      <c r="E9" s="23" t="s">
        <v>508</v>
      </c>
      <c r="F9" s="471" t="s">
        <v>88</v>
      </c>
      <c r="G9" s="506"/>
    </row>
    <row r="10" spans="1:12" s="495" customFormat="1" ht="6">
      <c r="A10" s="500"/>
      <c r="B10" s="490"/>
      <c r="C10" s="491"/>
      <c r="D10" s="501"/>
      <c r="E10" s="497"/>
      <c r="F10" s="502"/>
      <c r="G10" s="503"/>
      <c r="I10" s="496"/>
    </row>
    <row r="11" spans="1:12" ht="27">
      <c r="A11" s="291"/>
      <c r="D11" s="22"/>
      <c r="E11" s="81" t="s">
        <v>506</v>
      </c>
      <c r="F11" s="694" t="s">
        <v>839</v>
      </c>
      <c r="G11" s="504"/>
    </row>
    <row r="12" spans="1:12" ht="27">
      <c r="D12" s="22"/>
      <c r="E12" s="81" t="s">
        <v>507</v>
      </c>
      <c r="F12" s="694" t="s">
        <v>840</v>
      </c>
      <c r="G12" s="506"/>
    </row>
    <row r="13" spans="1:12" s="495" customFormat="1" ht="6">
      <c r="A13" s="500"/>
      <c r="B13" s="490"/>
      <c r="C13" s="491"/>
      <c r="D13" s="501"/>
      <c r="E13" s="497"/>
      <c r="F13" s="502"/>
      <c r="G13" s="503"/>
      <c r="I13" s="496"/>
    </row>
    <row r="14" spans="1:12" ht="27">
      <c r="D14" s="22"/>
      <c r="E14" s="81" t="s">
        <v>375</v>
      </c>
      <c r="F14" s="662" t="s">
        <v>45</v>
      </c>
      <c r="G14" s="506"/>
    </row>
    <row r="15" spans="1:12" ht="27" hidden="1">
      <c r="D15" s="22"/>
      <c r="E15" s="81" t="s">
        <v>301</v>
      </c>
      <c r="F15" s="629" t="s">
        <v>707</v>
      </c>
      <c r="G15" s="506"/>
    </row>
    <row r="16" spans="1:12" ht="27" hidden="1">
      <c r="D16" s="22"/>
      <c r="E16" s="81" t="s">
        <v>684</v>
      </c>
      <c r="F16" s="646"/>
      <c r="G16" s="506"/>
    </row>
    <row r="17" spans="1:11" ht="19.5">
      <c r="D17" s="22"/>
      <c r="E17" s="23"/>
      <c r="F17" s="645" t="s">
        <v>690</v>
      </c>
      <c r="G17" s="19"/>
    </row>
    <row r="18" spans="1:11" s="620" customFormat="1" ht="5.25" hidden="1">
      <c r="A18" s="619"/>
      <c r="B18" s="619"/>
      <c r="D18" s="621"/>
      <c r="E18" s="618"/>
      <c r="F18" s="622"/>
      <c r="G18" s="621"/>
      <c r="I18" s="623"/>
    </row>
    <row r="19" spans="1:11" ht="27">
      <c r="D19" s="22"/>
      <c r="E19" s="81" t="s">
        <v>661</v>
      </c>
      <c r="F19" s="663" t="s">
        <v>847</v>
      </c>
      <c r="G19" s="506"/>
    </row>
    <row r="20" spans="1:11" ht="27">
      <c r="D20" s="22"/>
      <c r="E20" s="81" t="s">
        <v>662</v>
      </c>
      <c r="F20" s="662" t="s">
        <v>848</v>
      </c>
      <c r="G20" s="506"/>
    </row>
    <row r="21" spans="1:11" s="620" customFormat="1" ht="5.25" hidden="1">
      <c r="A21" s="619"/>
      <c r="B21" s="619"/>
      <c r="D21" s="621"/>
      <c r="E21" s="618"/>
      <c r="F21" s="637"/>
      <c r="G21" s="621"/>
      <c r="I21" s="623"/>
    </row>
    <row r="22" spans="1:11" s="640" customFormat="1" ht="19.5" hidden="1">
      <c r="A22" s="643"/>
      <c r="B22" s="90"/>
      <c r="C22" s="638"/>
      <c r="D22" s="641"/>
      <c r="E22" s="642"/>
      <c r="F22" s="647" t="s">
        <v>691</v>
      </c>
      <c r="G22" s="639"/>
      <c r="I22" s="54"/>
    </row>
    <row r="23" spans="1:11" s="620" customFormat="1" ht="5.25" hidden="1">
      <c r="A23" s="619"/>
      <c r="B23" s="619"/>
      <c r="D23" s="621"/>
      <c r="E23" s="618"/>
      <c r="F23" s="622"/>
      <c r="G23" s="621"/>
      <c r="I23" s="623"/>
    </row>
    <row r="24" spans="1:11" s="640" customFormat="1" ht="27" hidden="1">
      <c r="A24" s="643"/>
      <c r="B24" s="90"/>
      <c r="C24" s="638"/>
      <c r="D24" s="641"/>
      <c r="E24" s="648" t="s">
        <v>692</v>
      </c>
      <c r="F24" s="646"/>
      <c r="G24" s="644"/>
      <c r="I24" s="54"/>
    </row>
    <row r="25" spans="1:11" s="640" customFormat="1" ht="27" hidden="1">
      <c r="A25" s="643"/>
      <c r="B25" s="90"/>
      <c r="C25" s="638"/>
      <c r="D25" s="641"/>
      <c r="E25" s="648" t="s">
        <v>693</v>
      </c>
      <c r="F25" s="654"/>
      <c r="G25" s="644"/>
      <c r="I25" s="54"/>
    </row>
    <row r="26" spans="1:11" s="620" customFormat="1" ht="5.25" hidden="1">
      <c r="A26" s="619"/>
      <c r="B26" s="619"/>
      <c r="D26" s="621"/>
      <c r="E26" s="618"/>
      <c r="F26" s="637"/>
      <c r="G26" s="621"/>
      <c r="I26" s="623"/>
    </row>
    <row r="27" spans="1:11" s="495" customFormat="1" ht="35.1" customHeight="1">
      <c r="A27" s="500"/>
      <c r="B27" s="490"/>
      <c r="C27" s="491"/>
      <c r="D27" s="501"/>
      <c r="E27" s="497"/>
      <c r="F27" s="502"/>
      <c r="G27" s="503"/>
      <c r="I27" s="496"/>
    </row>
    <row r="28" spans="1:11" ht="27">
      <c r="D28" s="22"/>
      <c r="E28" s="81" t="s">
        <v>173</v>
      </c>
      <c r="F28" s="471" t="s">
        <v>88</v>
      </c>
      <c r="G28" s="506"/>
    </row>
    <row r="29" spans="1:11" ht="27">
      <c r="C29" s="26"/>
      <c r="D29" s="27"/>
      <c r="E29" s="28" t="s">
        <v>82</v>
      </c>
      <c r="F29" s="454" t="s">
        <v>843</v>
      </c>
      <c r="G29" s="505"/>
      <c r="K29" s="21" t="s">
        <v>671</v>
      </c>
    </row>
    <row r="30" spans="1:11" ht="27" hidden="1">
      <c r="C30" s="26"/>
      <c r="D30" s="27"/>
      <c r="E30" s="51" t="s">
        <v>206</v>
      </c>
      <c r="F30" s="455"/>
      <c r="G30" s="505"/>
    </row>
    <row r="31" spans="1:11" ht="27">
      <c r="C31" s="26"/>
      <c r="D31" s="27"/>
      <c r="E31" s="28" t="s">
        <v>56</v>
      </c>
      <c r="F31" s="454" t="s">
        <v>844</v>
      </c>
      <c r="G31" s="505"/>
    </row>
    <row r="32" spans="1:11" ht="27">
      <c r="C32" s="26"/>
      <c r="D32" s="27"/>
      <c r="E32" s="28" t="s">
        <v>57</v>
      </c>
      <c r="F32" s="454" t="s">
        <v>841</v>
      </c>
      <c r="G32" s="505"/>
      <c r="H32" s="29"/>
    </row>
    <row r="33" spans="1:9" s="495" customFormat="1" ht="6">
      <c r="A33" s="500"/>
      <c r="B33" s="490"/>
      <c r="C33" s="491"/>
      <c r="D33" s="501"/>
      <c r="E33" s="497"/>
      <c r="F33" s="502"/>
      <c r="G33" s="503"/>
      <c r="I33" s="496"/>
    </row>
    <row r="34" spans="1:9" ht="27">
      <c r="A34" s="290"/>
      <c r="D34" s="24"/>
      <c r="E34" s="81" t="s">
        <v>246</v>
      </c>
      <c r="F34" s="664" t="s">
        <v>207</v>
      </c>
      <c r="G34" s="504"/>
    </row>
    <row r="35" spans="1:9" s="495" customFormat="1" ht="6" hidden="1">
      <c r="A35" s="489"/>
      <c r="B35" s="490"/>
      <c r="C35" s="491"/>
      <c r="D35" s="492"/>
      <c r="E35" s="493"/>
      <c r="F35" s="494"/>
      <c r="G35" s="492"/>
      <c r="I35" s="496"/>
    </row>
    <row r="36" spans="1:9" s="635" customFormat="1" ht="5.25" hidden="1">
      <c r="A36" s="630"/>
      <c r="B36" s="509"/>
      <c r="C36" s="631"/>
      <c r="D36" s="632"/>
      <c r="E36" s="633"/>
      <c r="F36" s="634"/>
      <c r="G36" s="632"/>
      <c r="I36" s="511"/>
    </row>
    <row r="37" spans="1:9" s="495" customFormat="1" ht="6">
      <c r="A37" s="500"/>
      <c r="B37" s="490"/>
      <c r="C37" s="491"/>
      <c r="D37" s="501"/>
      <c r="E37" s="497"/>
      <c r="F37" s="502"/>
      <c r="G37" s="503"/>
      <c r="I37" s="496"/>
    </row>
    <row r="38" spans="1:9" ht="27">
      <c r="A38" s="292"/>
      <c r="B38" s="92"/>
      <c r="D38" s="31"/>
      <c r="E38" s="30" t="s">
        <v>583</v>
      </c>
      <c r="F38" s="698" t="s">
        <v>849</v>
      </c>
      <c r="G38" s="504"/>
    </row>
    <row r="39" spans="1:9" ht="27">
      <c r="A39" s="292"/>
      <c r="B39" s="92"/>
      <c r="D39" s="31"/>
      <c r="E39" s="40" t="s">
        <v>584</v>
      </c>
      <c r="F39" s="698" t="s">
        <v>850</v>
      </c>
      <c r="G39" s="504"/>
    </row>
    <row r="40" spans="1:9" ht="19.5">
      <c r="D40" s="22"/>
      <c r="E40" s="23"/>
      <c r="F40" s="589" t="s">
        <v>616</v>
      </c>
      <c r="G40" s="19"/>
    </row>
    <row r="41" spans="1:9" ht="27">
      <c r="A41" s="292"/>
      <c r="D41" s="19"/>
      <c r="E41" s="587" t="s">
        <v>90</v>
      </c>
      <c r="F41" s="698" t="s">
        <v>851</v>
      </c>
      <c r="G41" s="504"/>
    </row>
    <row r="42" spans="1:9" ht="27">
      <c r="A42" s="292"/>
      <c r="B42" s="92"/>
      <c r="D42" s="31"/>
      <c r="E42" s="587" t="s">
        <v>91</v>
      </c>
      <c r="F42" s="698" t="s">
        <v>852</v>
      </c>
      <c r="G42" s="504"/>
    </row>
    <row r="43" spans="1:9" ht="27">
      <c r="A43" s="292"/>
      <c r="B43" s="92"/>
      <c r="D43" s="31"/>
      <c r="E43" s="587" t="s">
        <v>617</v>
      </c>
      <c r="F43" s="698" t="s">
        <v>853</v>
      </c>
      <c r="G43" s="504"/>
    </row>
    <row r="44" spans="1:9" ht="27">
      <c r="D44" s="22"/>
      <c r="E44" s="588" t="s">
        <v>618</v>
      </c>
      <c r="F44" s="698" t="s">
        <v>854</v>
      </c>
      <c r="G44" s="506"/>
    </row>
    <row r="45" spans="1:9" ht="20.100000000000001" customHeight="1">
      <c r="A45" s="292"/>
      <c r="D45" s="19"/>
      <c r="F45" s="205"/>
      <c r="G45" s="25"/>
    </row>
    <row r="46" spans="1:9" ht="19.5">
      <c r="A46" s="292"/>
      <c r="B46" s="92"/>
      <c r="D46" s="31"/>
      <c r="E46" s="30"/>
      <c r="F46" s="206"/>
      <c r="G46" s="25"/>
    </row>
    <row r="47" spans="1:9" ht="19.5">
      <c r="A47" s="292"/>
      <c r="B47" s="92"/>
      <c r="D47" s="31"/>
      <c r="E47" s="30"/>
      <c r="F47" s="206"/>
      <c r="G47" s="25"/>
    </row>
    <row r="48" spans="1:9" ht="19.5">
      <c r="A48" s="292"/>
      <c r="B48" s="92"/>
      <c r="D48" s="31"/>
      <c r="E48" s="40"/>
      <c r="F48" s="206"/>
      <c r="G48" s="25"/>
    </row>
    <row r="49" spans="1:9" ht="19.5">
      <c r="A49" s="292"/>
      <c r="B49" s="92"/>
      <c r="D49" s="31"/>
      <c r="E49" s="30"/>
      <c r="F49" s="206"/>
      <c r="G49" s="25"/>
    </row>
    <row r="52" spans="1:9">
      <c r="E52" s="725"/>
      <c r="F52" s="725"/>
      <c r="G52" s="725"/>
      <c r="H52" s="725"/>
      <c r="I52" s="725"/>
    </row>
  </sheetData>
  <sheetProtection algorithmName="SHA-512" hashValue="sE8OIpVm+knRtjxMahwebZIZzJA9zwcrSgwA3E/NWLWGA6ZBKWu5vNosrtn8dgyv6J22b9H0K1krWQpjeOAghQ==" saltValue="O2zmT9HA9lDwTIi1E2MITg==" spinCount="100000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1"/>
  </cols>
  <sheetData>
    <row r="1" spans="1:1">
      <c r="A1" s="254"/>
    </row>
  </sheetData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64"/>
  <sheetViews>
    <sheetView showGridLines="0" zoomScaleNormal="100" workbookViewId="0"/>
  </sheetViews>
  <sheetFormatPr defaultRowHeight="11.25"/>
  <sheetData>
    <row r="1" spans="1:4">
      <c r="A1" t="s">
        <v>835</v>
      </c>
      <c r="B1" t="s">
        <v>551</v>
      </c>
      <c r="C1" t="s">
        <v>552</v>
      </c>
      <c r="D1" t="s">
        <v>834</v>
      </c>
    </row>
    <row r="2" spans="1:4">
      <c r="A2">
        <v>1</v>
      </c>
      <c r="B2" t="s">
        <v>708</v>
      </c>
      <c r="C2" t="s">
        <v>708</v>
      </c>
      <c r="D2" t="s">
        <v>709</v>
      </c>
    </row>
    <row r="3" spans="1:4">
      <c r="A3">
        <v>2</v>
      </c>
      <c r="B3" t="s">
        <v>710</v>
      </c>
      <c r="C3" t="s">
        <v>710</v>
      </c>
      <c r="D3" t="s">
        <v>711</v>
      </c>
    </row>
    <row r="4" spans="1:4">
      <c r="A4">
        <v>3</v>
      </c>
      <c r="B4" t="s">
        <v>712</v>
      </c>
      <c r="C4" t="s">
        <v>712</v>
      </c>
      <c r="D4" t="s">
        <v>713</v>
      </c>
    </row>
    <row r="5" spans="1:4">
      <c r="A5">
        <v>4</v>
      </c>
      <c r="B5" t="s">
        <v>714</v>
      </c>
      <c r="C5" t="s">
        <v>714</v>
      </c>
      <c r="D5" t="s">
        <v>715</v>
      </c>
    </row>
    <row r="6" spans="1:4">
      <c r="A6">
        <v>5</v>
      </c>
      <c r="B6" t="s">
        <v>716</v>
      </c>
      <c r="C6" t="s">
        <v>716</v>
      </c>
      <c r="D6" t="s">
        <v>717</v>
      </c>
    </row>
    <row r="7" spans="1:4">
      <c r="A7">
        <v>6</v>
      </c>
      <c r="B7" t="s">
        <v>718</v>
      </c>
      <c r="C7" t="s">
        <v>718</v>
      </c>
      <c r="D7" t="s">
        <v>719</v>
      </c>
    </row>
    <row r="8" spans="1:4">
      <c r="A8">
        <v>7</v>
      </c>
      <c r="B8" t="s">
        <v>720</v>
      </c>
      <c r="C8" t="s">
        <v>720</v>
      </c>
      <c r="D8" t="s">
        <v>721</v>
      </c>
    </row>
    <row r="9" spans="1:4">
      <c r="A9">
        <v>8</v>
      </c>
      <c r="B9" t="s">
        <v>722</v>
      </c>
      <c r="C9" t="s">
        <v>722</v>
      </c>
      <c r="D9" t="s">
        <v>723</v>
      </c>
    </row>
    <row r="10" spans="1:4">
      <c r="A10">
        <v>9</v>
      </c>
      <c r="B10" t="s">
        <v>724</v>
      </c>
      <c r="C10" t="s">
        <v>724</v>
      </c>
      <c r="D10" t="s">
        <v>725</v>
      </c>
    </row>
    <row r="11" spans="1:4">
      <c r="A11">
        <v>10</v>
      </c>
      <c r="B11" t="s">
        <v>726</v>
      </c>
      <c r="C11" t="s">
        <v>726</v>
      </c>
      <c r="D11" t="s">
        <v>727</v>
      </c>
    </row>
    <row r="12" spans="1:4">
      <c r="A12">
        <v>11</v>
      </c>
      <c r="B12" t="s">
        <v>728</v>
      </c>
      <c r="C12" t="s">
        <v>728</v>
      </c>
      <c r="D12" t="s">
        <v>729</v>
      </c>
    </row>
    <row r="13" spans="1:4">
      <c r="A13">
        <v>12</v>
      </c>
      <c r="B13" t="s">
        <v>730</v>
      </c>
      <c r="C13" t="s">
        <v>730</v>
      </c>
      <c r="D13" t="s">
        <v>731</v>
      </c>
    </row>
    <row r="14" spans="1:4">
      <c r="A14">
        <v>13</v>
      </c>
      <c r="B14" t="s">
        <v>732</v>
      </c>
      <c r="C14" t="s">
        <v>732</v>
      </c>
      <c r="D14" t="s">
        <v>733</v>
      </c>
    </row>
    <row r="15" spans="1:4">
      <c r="A15">
        <v>14</v>
      </c>
      <c r="B15" t="s">
        <v>734</v>
      </c>
      <c r="C15" t="s">
        <v>734</v>
      </c>
      <c r="D15" t="s">
        <v>735</v>
      </c>
    </row>
    <row r="16" spans="1:4">
      <c r="A16">
        <v>15</v>
      </c>
      <c r="B16" t="s">
        <v>736</v>
      </c>
      <c r="C16" t="s">
        <v>736</v>
      </c>
      <c r="D16" t="s">
        <v>737</v>
      </c>
    </row>
    <row r="17" spans="1:4">
      <c r="A17">
        <v>16</v>
      </c>
      <c r="B17" t="s">
        <v>738</v>
      </c>
      <c r="C17" t="s">
        <v>738</v>
      </c>
      <c r="D17" t="s">
        <v>739</v>
      </c>
    </row>
    <row r="18" spans="1:4">
      <c r="A18">
        <v>17</v>
      </c>
      <c r="B18" t="s">
        <v>740</v>
      </c>
      <c r="C18" t="s">
        <v>740</v>
      </c>
      <c r="D18" t="s">
        <v>741</v>
      </c>
    </row>
    <row r="19" spans="1:4">
      <c r="A19">
        <v>18</v>
      </c>
      <c r="B19" t="s">
        <v>742</v>
      </c>
      <c r="C19" t="s">
        <v>742</v>
      </c>
      <c r="D19" t="s">
        <v>743</v>
      </c>
    </row>
    <row r="20" spans="1:4">
      <c r="A20">
        <v>19</v>
      </c>
      <c r="B20" t="s">
        <v>744</v>
      </c>
      <c r="C20" t="s">
        <v>744</v>
      </c>
      <c r="D20" t="s">
        <v>745</v>
      </c>
    </row>
    <row r="21" spans="1:4">
      <c r="A21">
        <v>20</v>
      </c>
      <c r="B21" t="s">
        <v>746</v>
      </c>
      <c r="C21" t="s">
        <v>746</v>
      </c>
      <c r="D21" t="s">
        <v>747</v>
      </c>
    </row>
    <row r="22" spans="1:4">
      <c r="A22">
        <v>21</v>
      </c>
      <c r="B22" t="s">
        <v>748</v>
      </c>
      <c r="C22" t="s">
        <v>748</v>
      </c>
      <c r="D22" t="s">
        <v>749</v>
      </c>
    </row>
    <row r="23" spans="1:4">
      <c r="A23">
        <v>22</v>
      </c>
      <c r="B23" t="s">
        <v>750</v>
      </c>
      <c r="C23" t="s">
        <v>750</v>
      </c>
      <c r="D23" t="s">
        <v>751</v>
      </c>
    </row>
    <row r="24" spans="1:4">
      <c r="A24">
        <v>23</v>
      </c>
      <c r="B24" t="s">
        <v>752</v>
      </c>
      <c r="C24" t="s">
        <v>752</v>
      </c>
      <c r="D24" t="s">
        <v>753</v>
      </c>
    </row>
    <row r="25" spans="1:4">
      <c r="A25">
        <v>24</v>
      </c>
      <c r="B25" t="s">
        <v>754</v>
      </c>
      <c r="C25" t="s">
        <v>754</v>
      </c>
      <c r="D25" t="s">
        <v>755</v>
      </c>
    </row>
    <row r="26" spans="1:4">
      <c r="A26">
        <v>25</v>
      </c>
      <c r="B26" t="s">
        <v>756</v>
      </c>
      <c r="C26" t="s">
        <v>756</v>
      </c>
      <c r="D26" t="s">
        <v>757</v>
      </c>
    </row>
    <row r="27" spans="1:4">
      <c r="A27">
        <v>26</v>
      </c>
      <c r="B27" t="s">
        <v>758</v>
      </c>
      <c r="C27" t="s">
        <v>758</v>
      </c>
      <c r="D27" t="s">
        <v>759</v>
      </c>
    </row>
    <row r="28" spans="1:4">
      <c r="A28">
        <v>27</v>
      </c>
      <c r="B28" t="s">
        <v>760</v>
      </c>
      <c r="C28" t="s">
        <v>760</v>
      </c>
      <c r="D28" t="s">
        <v>761</v>
      </c>
    </row>
    <row r="29" spans="1:4">
      <c r="A29">
        <v>28</v>
      </c>
      <c r="B29" t="s">
        <v>762</v>
      </c>
      <c r="C29" t="s">
        <v>762</v>
      </c>
      <c r="D29" t="s">
        <v>763</v>
      </c>
    </row>
    <row r="30" spans="1:4">
      <c r="A30">
        <v>29</v>
      </c>
      <c r="B30" t="s">
        <v>764</v>
      </c>
      <c r="C30" t="s">
        <v>764</v>
      </c>
      <c r="D30" t="s">
        <v>765</v>
      </c>
    </row>
    <row r="31" spans="1:4">
      <c r="A31">
        <v>30</v>
      </c>
      <c r="B31" t="s">
        <v>766</v>
      </c>
      <c r="C31" t="s">
        <v>766</v>
      </c>
      <c r="D31" t="s">
        <v>767</v>
      </c>
    </row>
    <row r="32" spans="1:4">
      <c r="A32">
        <v>31</v>
      </c>
      <c r="B32" t="s">
        <v>768</v>
      </c>
      <c r="C32" t="s">
        <v>768</v>
      </c>
      <c r="D32" t="s">
        <v>769</v>
      </c>
    </row>
    <row r="33" spans="1:4">
      <c r="A33">
        <v>32</v>
      </c>
      <c r="B33" t="s">
        <v>770</v>
      </c>
      <c r="C33" t="s">
        <v>770</v>
      </c>
      <c r="D33" t="s">
        <v>771</v>
      </c>
    </row>
    <row r="34" spans="1:4">
      <c r="A34">
        <v>33</v>
      </c>
      <c r="B34" t="s">
        <v>772</v>
      </c>
      <c r="C34" t="s">
        <v>772</v>
      </c>
      <c r="D34" t="s">
        <v>773</v>
      </c>
    </row>
    <row r="35" spans="1:4">
      <c r="A35">
        <v>34</v>
      </c>
      <c r="B35" t="s">
        <v>774</v>
      </c>
      <c r="C35" t="s">
        <v>774</v>
      </c>
      <c r="D35" t="s">
        <v>775</v>
      </c>
    </row>
    <row r="36" spans="1:4">
      <c r="A36">
        <v>35</v>
      </c>
      <c r="B36" t="s">
        <v>776</v>
      </c>
      <c r="C36" t="s">
        <v>776</v>
      </c>
      <c r="D36" t="s">
        <v>777</v>
      </c>
    </row>
    <row r="37" spans="1:4">
      <c r="A37">
        <v>36</v>
      </c>
      <c r="B37" t="s">
        <v>778</v>
      </c>
      <c r="C37" t="s">
        <v>778</v>
      </c>
      <c r="D37" t="s">
        <v>779</v>
      </c>
    </row>
    <row r="38" spans="1:4">
      <c r="A38">
        <v>37</v>
      </c>
      <c r="B38" t="s">
        <v>780</v>
      </c>
      <c r="C38" t="s">
        <v>780</v>
      </c>
      <c r="D38" t="s">
        <v>781</v>
      </c>
    </row>
    <row r="39" spans="1:4">
      <c r="A39">
        <v>38</v>
      </c>
      <c r="B39" t="s">
        <v>782</v>
      </c>
      <c r="C39" t="s">
        <v>782</v>
      </c>
      <c r="D39" t="s">
        <v>783</v>
      </c>
    </row>
    <row r="40" spans="1:4">
      <c r="A40">
        <v>39</v>
      </c>
      <c r="B40" t="s">
        <v>784</v>
      </c>
      <c r="C40" t="s">
        <v>784</v>
      </c>
      <c r="D40" t="s">
        <v>785</v>
      </c>
    </row>
    <row r="41" spans="1:4">
      <c r="A41">
        <v>40</v>
      </c>
      <c r="B41" t="s">
        <v>786</v>
      </c>
      <c r="C41" t="s">
        <v>786</v>
      </c>
      <c r="D41" t="s">
        <v>787</v>
      </c>
    </row>
    <row r="42" spans="1:4">
      <c r="A42">
        <v>41</v>
      </c>
      <c r="B42" t="s">
        <v>788</v>
      </c>
      <c r="C42" t="s">
        <v>788</v>
      </c>
      <c r="D42" t="s">
        <v>789</v>
      </c>
    </row>
    <row r="43" spans="1:4">
      <c r="A43">
        <v>42</v>
      </c>
      <c r="B43" t="s">
        <v>790</v>
      </c>
      <c r="C43" t="s">
        <v>790</v>
      </c>
      <c r="D43" t="s">
        <v>791</v>
      </c>
    </row>
    <row r="44" spans="1:4">
      <c r="A44">
        <v>43</v>
      </c>
      <c r="B44" t="s">
        <v>792</v>
      </c>
      <c r="C44" t="s">
        <v>792</v>
      </c>
      <c r="D44" t="s">
        <v>793</v>
      </c>
    </row>
    <row r="45" spans="1:4">
      <c r="A45">
        <v>44</v>
      </c>
      <c r="B45" t="s">
        <v>794</v>
      </c>
      <c r="C45" t="s">
        <v>794</v>
      </c>
      <c r="D45" t="s">
        <v>795</v>
      </c>
    </row>
    <row r="46" spans="1:4">
      <c r="A46">
        <v>45</v>
      </c>
      <c r="B46" t="s">
        <v>796</v>
      </c>
      <c r="C46" t="s">
        <v>796</v>
      </c>
      <c r="D46" t="s">
        <v>797</v>
      </c>
    </row>
    <row r="47" spans="1:4">
      <c r="A47">
        <v>46</v>
      </c>
      <c r="B47" t="s">
        <v>798</v>
      </c>
      <c r="C47" t="s">
        <v>798</v>
      </c>
      <c r="D47" t="s">
        <v>799</v>
      </c>
    </row>
    <row r="48" spans="1:4">
      <c r="A48">
        <v>47</v>
      </c>
      <c r="B48" t="s">
        <v>800</v>
      </c>
      <c r="C48" t="s">
        <v>800</v>
      </c>
      <c r="D48" t="s">
        <v>801</v>
      </c>
    </row>
    <row r="49" spans="1:4">
      <c r="A49">
        <v>48</v>
      </c>
      <c r="B49" t="s">
        <v>802</v>
      </c>
      <c r="C49" t="s">
        <v>802</v>
      </c>
      <c r="D49" t="s">
        <v>803</v>
      </c>
    </row>
    <row r="50" spans="1:4">
      <c r="A50">
        <v>49</v>
      </c>
      <c r="B50" t="s">
        <v>804</v>
      </c>
      <c r="C50" t="s">
        <v>804</v>
      </c>
      <c r="D50" t="s">
        <v>805</v>
      </c>
    </row>
    <row r="51" spans="1:4">
      <c r="A51">
        <v>50</v>
      </c>
      <c r="B51" t="s">
        <v>806</v>
      </c>
      <c r="C51" t="s">
        <v>806</v>
      </c>
      <c r="D51" t="s">
        <v>807</v>
      </c>
    </row>
    <row r="52" spans="1:4">
      <c r="A52">
        <v>51</v>
      </c>
      <c r="B52" t="s">
        <v>808</v>
      </c>
      <c r="C52" t="s">
        <v>808</v>
      </c>
      <c r="D52" t="s">
        <v>809</v>
      </c>
    </row>
    <row r="53" spans="1:4">
      <c r="A53">
        <v>52</v>
      </c>
      <c r="B53" t="s">
        <v>810</v>
      </c>
      <c r="C53" t="s">
        <v>810</v>
      </c>
      <c r="D53" t="s">
        <v>811</v>
      </c>
    </row>
    <row r="54" spans="1:4">
      <c r="A54">
        <v>53</v>
      </c>
      <c r="B54" t="s">
        <v>812</v>
      </c>
      <c r="C54" t="s">
        <v>812</v>
      </c>
      <c r="D54" t="s">
        <v>813</v>
      </c>
    </row>
    <row r="55" spans="1:4">
      <c r="A55">
        <v>54</v>
      </c>
      <c r="B55" t="s">
        <v>814</v>
      </c>
      <c r="C55" t="s">
        <v>814</v>
      </c>
      <c r="D55" t="s">
        <v>815</v>
      </c>
    </row>
    <row r="56" spans="1:4">
      <c r="A56">
        <v>55</v>
      </c>
      <c r="B56" t="s">
        <v>816</v>
      </c>
      <c r="C56" t="s">
        <v>816</v>
      </c>
      <c r="D56" t="s">
        <v>817</v>
      </c>
    </row>
    <row r="57" spans="1:4">
      <c r="A57">
        <v>56</v>
      </c>
      <c r="B57" t="s">
        <v>818</v>
      </c>
      <c r="C57" t="s">
        <v>818</v>
      </c>
      <c r="D57" t="s">
        <v>819</v>
      </c>
    </row>
    <row r="58" spans="1:4">
      <c r="A58">
        <v>57</v>
      </c>
      <c r="B58" t="s">
        <v>820</v>
      </c>
      <c r="C58" t="s">
        <v>820</v>
      </c>
      <c r="D58" t="s">
        <v>821</v>
      </c>
    </row>
    <row r="59" spans="1:4">
      <c r="A59">
        <v>58</v>
      </c>
      <c r="B59" t="s">
        <v>822</v>
      </c>
      <c r="C59" t="s">
        <v>822</v>
      </c>
      <c r="D59" t="s">
        <v>823</v>
      </c>
    </row>
    <row r="60" spans="1:4">
      <c r="A60">
        <v>59</v>
      </c>
      <c r="B60" t="s">
        <v>824</v>
      </c>
      <c r="C60" t="s">
        <v>824</v>
      </c>
      <c r="D60" t="s">
        <v>825</v>
      </c>
    </row>
    <row r="61" spans="1:4">
      <c r="A61">
        <v>60</v>
      </c>
      <c r="B61" t="s">
        <v>826</v>
      </c>
      <c r="C61" t="s">
        <v>826</v>
      </c>
      <c r="D61" t="s">
        <v>827</v>
      </c>
    </row>
    <row r="62" spans="1:4">
      <c r="A62">
        <v>61</v>
      </c>
      <c r="B62" t="s">
        <v>828</v>
      </c>
      <c r="C62" t="s">
        <v>828</v>
      </c>
      <c r="D62" t="s">
        <v>829</v>
      </c>
    </row>
    <row r="63" spans="1:4">
      <c r="A63">
        <v>62</v>
      </c>
      <c r="B63" t="s">
        <v>830</v>
      </c>
      <c r="C63" t="s">
        <v>830</v>
      </c>
      <c r="D63" t="s">
        <v>831</v>
      </c>
    </row>
    <row r="64" spans="1:4">
      <c r="A64">
        <v>63</v>
      </c>
      <c r="B64" t="s">
        <v>832</v>
      </c>
      <c r="C64" t="s">
        <v>832</v>
      </c>
      <c r="D64" t="s">
        <v>833</v>
      </c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6"/>
    <col min="3" max="3" width="9.140625" style="149"/>
    <col min="4" max="4" width="26.5703125" style="149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2" width="39.85546875" style="82" customWidth="1"/>
    <col min="13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31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5" customFormat="1" ht="43.5" customHeight="1">
      <c r="A1" s="154" t="s">
        <v>70</v>
      </c>
      <c r="B1" s="154" t="s">
        <v>364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340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5" t="s">
        <v>327</v>
      </c>
      <c r="X1" s="154" t="s">
        <v>296</v>
      </c>
      <c r="Y1" s="154" t="s">
        <v>310</v>
      </c>
      <c r="Z1" s="154"/>
      <c r="AA1" s="308" t="s">
        <v>365</v>
      </c>
      <c r="AB1" s="308"/>
      <c r="AC1" s="308" t="s">
        <v>366</v>
      </c>
      <c r="AD1" s="308"/>
      <c r="AF1" s="192" t="s">
        <v>337</v>
      </c>
      <c r="AH1" s="154" t="s">
        <v>338</v>
      </c>
      <c r="AI1" s="154" t="s">
        <v>339</v>
      </c>
      <c r="AK1" s="154" t="s">
        <v>356</v>
      </c>
      <c r="AM1" s="154" t="s">
        <v>357</v>
      </c>
      <c r="AP1" s="154" t="s">
        <v>377</v>
      </c>
      <c r="AQ1" s="154" t="s">
        <v>376</v>
      </c>
      <c r="AS1" s="530" t="s">
        <v>383</v>
      </c>
      <c r="AU1" s="192" t="s">
        <v>418</v>
      </c>
      <c r="AW1" s="532" t="s">
        <v>585</v>
      </c>
      <c r="AX1" s="532" t="s">
        <v>586</v>
      </c>
      <c r="AZ1" s="865" t="s">
        <v>619</v>
      </c>
      <c r="BA1" s="865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370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243">
        <v>1</v>
      </c>
      <c r="W2" s="246"/>
      <c r="X2" s="323" t="s">
        <v>384</v>
      </c>
      <c r="Y2" s="43" t="s">
        <v>402</v>
      </c>
      <c r="Z2" s="43"/>
      <c r="AA2" s="325" t="s">
        <v>398</v>
      </c>
      <c r="AB2" s="310" t="s">
        <v>397</v>
      </c>
      <c r="AC2" s="43" t="s">
        <v>312</v>
      </c>
      <c r="AD2" s="310" t="s">
        <v>312</v>
      </c>
      <c r="AF2" s="44" t="s">
        <v>39</v>
      </c>
      <c r="AH2" s="147" t="s">
        <v>342</v>
      </c>
      <c r="AI2" s="147" t="s">
        <v>342</v>
      </c>
      <c r="AK2" s="147" t="s">
        <v>348</v>
      </c>
      <c r="AM2" s="147" t="s">
        <v>358</v>
      </c>
      <c r="AP2" s="701" t="s">
        <v>389</v>
      </c>
      <c r="AQ2" s="43" t="s">
        <v>386</v>
      </c>
      <c r="AS2" s="43" t="s">
        <v>381</v>
      </c>
      <c r="AU2" s="44" t="s">
        <v>411</v>
      </c>
      <c r="AW2" s="533" t="s">
        <v>587</v>
      </c>
      <c r="AX2" s="534" t="s">
        <v>587</v>
      </c>
      <c r="AZ2" s="590" t="s">
        <v>620</v>
      </c>
      <c r="BA2" s="591" t="s">
        <v>621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371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243">
        <v>2</v>
      </c>
      <c r="W3" s="246"/>
      <c r="X3" s="323" t="s">
        <v>385</v>
      </c>
      <c r="Y3" s="43" t="s">
        <v>392</v>
      </c>
      <c r="Z3" s="43"/>
      <c r="AA3" s="325" t="s">
        <v>397</v>
      </c>
      <c r="AB3" s="310" t="s">
        <v>396</v>
      </c>
      <c r="AC3" s="43" t="s">
        <v>313</v>
      </c>
      <c r="AD3" s="310" t="s">
        <v>313</v>
      </c>
      <c r="AF3" s="44" t="s">
        <v>40</v>
      </c>
      <c r="AH3" s="147" t="s">
        <v>367</v>
      </c>
      <c r="AI3" s="147" t="s">
        <v>346</v>
      </c>
      <c r="AK3" s="147" t="s">
        <v>349</v>
      </c>
      <c r="AM3" s="147" t="s">
        <v>359</v>
      </c>
      <c r="AP3" s="701" t="s">
        <v>386</v>
      </c>
      <c r="AQ3" s="43" t="s">
        <v>385</v>
      </c>
      <c r="AS3" s="43" t="s">
        <v>382</v>
      </c>
      <c r="AU3" s="44" t="s">
        <v>412</v>
      </c>
      <c r="AW3" s="533" t="s">
        <v>588</v>
      </c>
      <c r="AX3" s="534" t="s">
        <v>588</v>
      </c>
      <c r="AZ3" s="150" t="s">
        <v>678</v>
      </c>
      <c r="BA3" s="235" t="s">
        <v>677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372</v>
      </c>
      <c r="Q4" s="236" t="s">
        <v>26</v>
      </c>
      <c r="R4" s="235" t="s">
        <v>704</v>
      </c>
      <c r="S4" s="237" t="s">
        <v>31</v>
      </c>
      <c r="T4" s="238" t="s">
        <v>35</v>
      </c>
      <c r="U4" s="233" t="s">
        <v>41</v>
      </c>
      <c r="V4" s="243">
        <v>3</v>
      </c>
      <c r="W4" s="246"/>
      <c r="X4" s="323" t="s">
        <v>386</v>
      </c>
      <c r="Y4" s="43" t="s">
        <v>393</v>
      </c>
      <c r="Z4" s="309"/>
      <c r="AA4" s="324" t="s">
        <v>396</v>
      </c>
      <c r="AB4" s="82" t="s">
        <v>399</v>
      </c>
      <c r="AC4" s="43" t="s">
        <v>314</v>
      </c>
      <c r="AD4" s="310" t="s">
        <v>314</v>
      </c>
      <c r="AF4" s="44" t="s">
        <v>41</v>
      </c>
      <c r="AH4" s="44" t="s">
        <v>373</v>
      </c>
      <c r="AK4" s="147" t="s">
        <v>350</v>
      </c>
      <c r="AM4" s="147" t="s">
        <v>360</v>
      </c>
      <c r="AP4" s="701" t="s">
        <v>385</v>
      </c>
      <c r="AQ4" s="43" t="s">
        <v>384</v>
      </c>
      <c r="AS4" s="43" t="s">
        <v>347</v>
      </c>
      <c r="AU4" s="44" t="s">
        <v>413</v>
      </c>
      <c r="AW4" s="533" t="s">
        <v>589</v>
      </c>
      <c r="AX4" s="534" t="s">
        <v>589</v>
      </c>
      <c r="AZ4" s="150" t="s">
        <v>679</v>
      </c>
      <c r="BA4" s="235" t="s">
        <v>687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342</v>
      </c>
      <c r="Q5" s="236" t="s">
        <v>304</v>
      </c>
      <c r="R5" s="235" t="s">
        <v>306</v>
      </c>
      <c r="T5" s="44" t="s">
        <v>36</v>
      </c>
      <c r="U5" s="233" t="s">
        <v>42</v>
      </c>
      <c r="V5" s="243">
        <v>4</v>
      </c>
      <c r="W5" s="246"/>
      <c r="X5" s="323" t="s">
        <v>389</v>
      </c>
      <c r="Y5" s="43" t="s">
        <v>391</v>
      </c>
      <c r="Z5" s="309">
        <v>1</v>
      </c>
      <c r="AA5" s="324" t="s">
        <v>399</v>
      </c>
      <c r="AF5" s="44" t="s">
        <v>329</v>
      </c>
      <c r="AH5" s="147" t="s">
        <v>368</v>
      </c>
      <c r="AK5" s="147" t="s">
        <v>351</v>
      </c>
      <c r="AM5" s="147" t="s">
        <v>361</v>
      </c>
      <c r="AP5" s="701" t="s">
        <v>384</v>
      </c>
      <c r="AQ5" s="43" t="s">
        <v>388</v>
      </c>
      <c r="AU5" s="44" t="s">
        <v>414</v>
      </c>
      <c r="AW5" s="533" t="s">
        <v>590</v>
      </c>
      <c r="AX5" s="534" t="s">
        <v>590</v>
      </c>
      <c r="AZ5" s="150" t="s">
        <v>681</v>
      </c>
      <c r="BA5" s="235" t="s">
        <v>680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346</v>
      </c>
      <c r="R6" s="235" t="s">
        <v>3</v>
      </c>
      <c r="T6" s="44" t="s">
        <v>37</v>
      </c>
      <c r="U6" s="233" t="s">
        <v>329</v>
      </c>
      <c r="V6" s="243">
        <v>5</v>
      </c>
      <c r="W6" s="246"/>
      <c r="X6" s="188">
        <v>5555</v>
      </c>
      <c r="Y6" s="43"/>
      <c r="Z6" s="309"/>
      <c r="AA6" s="324"/>
      <c r="AH6" s="147" t="s">
        <v>369</v>
      </c>
      <c r="AK6" s="147" t="s">
        <v>352</v>
      </c>
      <c r="AM6" s="147" t="s">
        <v>362</v>
      </c>
      <c r="AP6" s="701" t="s">
        <v>388</v>
      </c>
      <c r="AQ6" s="43" t="s">
        <v>387</v>
      </c>
      <c r="AU6" s="327" t="s">
        <v>415</v>
      </c>
      <c r="AW6" s="533" t="s">
        <v>591</v>
      </c>
      <c r="AX6" s="534" t="s">
        <v>591</v>
      </c>
      <c r="AZ6" s="150" t="s">
        <v>682</v>
      </c>
      <c r="BA6" s="235" t="s">
        <v>683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367</v>
      </c>
      <c r="U7" s="233" t="s">
        <v>88</v>
      </c>
      <c r="V7" s="244" t="s">
        <v>72</v>
      </c>
      <c r="W7" s="246"/>
      <c r="X7" s="188">
        <v>66666</v>
      </c>
      <c r="Y7" s="43"/>
      <c r="Z7" s="309"/>
      <c r="AA7" s="324"/>
      <c r="AH7" s="147" t="s">
        <v>343</v>
      </c>
      <c r="AK7" s="147" t="s">
        <v>353</v>
      </c>
      <c r="AM7" s="147" t="s">
        <v>363</v>
      </c>
      <c r="AP7" s="701" t="s">
        <v>387</v>
      </c>
      <c r="AQ7" s="43"/>
      <c r="AU7" s="327" t="s">
        <v>416</v>
      </c>
      <c r="AW7" s="533" t="s">
        <v>592</v>
      </c>
      <c r="AX7" s="534" t="s">
        <v>592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373</v>
      </c>
      <c r="V8" s="244" t="s">
        <v>186</v>
      </c>
      <c r="W8" s="246"/>
      <c r="X8" s="188">
        <v>77777</v>
      </c>
      <c r="Y8" s="43"/>
      <c r="Z8" s="309"/>
      <c r="AA8" s="324"/>
      <c r="AK8" s="147" t="s">
        <v>354</v>
      </c>
      <c r="AP8" s="246"/>
      <c r="AU8" s="327" t="s">
        <v>417</v>
      </c>
      <c r="AW8" s="533" t="s">
        <v>593</v>
      </c>
      <c r="AX8" s="534" t="s">
        <v>593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368</v>
      </c>
      <c r="V9" s="244" t="s">
        <v>187</v>
      </c>
      <c r="W9" s="246"/>
      <c r="X9" s="188">
        <v>8888</v>
      </c>
      <c r="Y9" s="43"/>
      <c r="Z9" s="309">
        <v>1</v>
      </c>
      <c r="AA9" s="324"/>
      <c r="AK9" s="147" t="s">
        <v>355</v>
      </c>
      <c r="AP9" s="246"/>
      <c r="AW9" s="533" t="s">
        <v>594</v>
      </c>
      <c r="AX9" s="534" t="s">
        <v>594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369</v>
      </c>
      <c r="V10" s="244" t="s">
        <v>211</v>
      </c>
      <c r="W10" s="246"/>
      <c r="X10" s="323" t="s">
        <v>387</v>
      </c>
      <c r="Y10" s="43" t="s">
        <v>394</v>
      </c>
      <c r="Z10" s="309"/>
      <c r="AP10" s="246"/>
      <c r="AW10" s="533" t="s">
        <v>595</v>
      </c>
      <c r="AX10" s="534" t="s">
        <v>595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343</v>
      </c>
      <c r="V11" s="244" t="s">
        <v>212</v>
      </c>
      <c r="W11" s="241"/>
      <c r="X11" s="323" t="s">
        <v>388</v>
      </c>
      <c r="Y11" s="43" t="s">
        <v>395</v>
      </c>
      <c r="Z11" s="309"/>
      <c r="AP11" s="246"/>
      <c r="AW11" s="533" t="s">
        <v>596</v>
      </c>
      <c r="AX11" s="534" t="s">
        <v>596</v>
      </c>
    </row>
    <row r="12" spans="1:53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374</v>
      </c>
      <c r="AW12" s="533" t="s">
        <v>212</v>
      </c>
      <c r="AX12" s="534" t="s">
        <v>212</v>
      </c>
    </row>
    <row r="13" spans="1:53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355</v>
      </c>
      <c r="AW13" s="533" t="s">
        <v>213</v>
      </c>
      <c r="AX13" s="534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3" t="s">
        <v>214</v>
      </c>
      <c r="AX14" s="534" t="s">
        <v>214</v>
      </c>
    </row>
    <row r="15" spans="1:53" ht="21" customHeight="1">
      <c r="A15" s="5" t="s">
        <v>490</v>
      </c>
      <c r="B15" s="43">
        <v>2013</v>
      </c>
      <c r="I15" s="147" t="s">
        <v>216</v>
      </c>
      <c r="N15" s="232" t="s">
        <v>326</v>
      </c>
      <c r="AW15" s="533" t="s">
        <v>215</v>
      </c>
      <c r="AX15" s="534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3" t="s">
        <v>216</v>
      </c>
      <c r="AX16" s="534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3"/>
      <c r="AW17" s="533" t="s">
        <v>217</v>
      </c>
      <c r="AX17" s="534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3"/>
      <c r="AW18" s="533" t="s">
        <v>218</v>
      </c>
      <c r="AX18" s="534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3"/>
      <c r="AW19" s="533" t="s">
        <v>219</v>
      </c>
      <c r="AX19" s="534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3" t="s">
        <v>220</v>
      </c>
      <c r="AX20" s="534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3" t="s">
        <v>221</v>
      </c>
      <c r="AX21" s="534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3" t="s">
        <v>222</v>
      </c>
      <c r="AX22" s="534" t="s">
        <v>222</v>
      </c>
    </row>
    <row r="23" spans="1:50" ht="21" customHeight="1">
      <c r="A23" s="5" t="s">
        <v>122</v>
      </c>
      <c r="B23" s="43">
        <v>2021</v>
      </c>
      <c r="AW23" s="533" t="s">
        <v>597</v>
      </c>
      <c r="AX23" s="534" t="s">
        <v>597</v>
      </c>
    </row>
    <row r="24" spans="1:50" ht="21" customHeight="1">
      <c r="A24" s="5" t="s">
        <v>123</v>
      </c>
      <c r="B24" s="43">
        <v>2022</v>
      </c>
      <c r="AW24" s="533" t="s">
        <v>598</v>
      </c>
      <c r="AX24" s="534" t="s">
        <v>598</v>
      </c>
    </row>
    <row r="25" spans="1:50">
      <c r="A25" s="5" t="s">
        <v>124</v>
      </c>
      <c r="B25" s="43">
        <v>2023</v>
      </c>
      <c r="AW25" s="533" t="s">
        <v>599</v>
      </c>
      <c r="AX25" s="534" t="s">
        <v>599</v>
      </c>
    </row>
    <row r="26" spans="1:50">
      <c r="A26" s="5" t="s">
        <v>125</v>
      </c>
      <c r="B26" s="43">
        <v>2024</v>
      </c>
      <c r="AX26" s="534" t="s">
        <v>600</v>
      </c>
    </row>
    <row r="27" spans="1:50">
      <c r="A27" s="5" t="s">
        <v>126</v>
      </c>
      <c r="B27" s="43">
        <v>2025</v>
      </c>
      <c r="AX27" s="534" t="s">
        <v>601</v>
      </c>
    </row>
    <row r="28" spans="1:50">
      <c r="A28" s="5" t="s">
        <v>127</v>
      </c>
      <c r="D28" s="393"/>
      <c r="E28" s="394"/>
      <c r="F28" s="394"/>
      <c r="H28" s="395" t="s">
        <v>454</v>
      </c>
      <c r="AX28" s="534" t="s">
        <v>602</v>
      </c>
    </row>
    <row r="29" spans="1:50">
      <c r="A29" s="5" t="s">
        <v>128</v>
      </c>
      <c r="D29" s="396" t="s">
        <v>455</v>
      </c>
      <c r="E29" s="397" t="str">
        <f>IF(periodStart = "","", periodStart)</f>
        <v>01.01.2022</v>
      </c>
      <c r="F29" s="397" t="str">
        <f>IF(periodEnd = "","", periodEnd)</f>
        <v>31.12.2022</v>
      </c>
      <c r="H29" s="398" t="s">
        <v>3155</v>
      </c>
      <c r="AX29" s="534" t="s">
        <v>603</v>
      </c>
    </row>
    <row r="30" spans="1:50">
      <c r="A30" s="5" t="s">
        <v>129</v>
      </c>
      <c r="D30" s="399"/>
      <c r="E30" s="400"/>
      <c r="F30" s="400"/>
      <c r="AX30" s="534" t="s">
        <v>604</v>
      </c>
    </row>
    <row r="31" spans="1:50" ht="12.75">
      <c r="A31" s="5" t="s">
        <v>130</v>
      </c>
      <c r="D31" s="393"/>
      <c r="E31" s="394"/>
      <c r="F31" s="394"/>
      <c r="H31" s="401"/>
      <c r="AX31" s="534" t="s">
        <v>605</v>
      </c>
    </row>
    <row r="32" spans="1:50">
      <c r="A32" s="5" t="s">
        <v>131</v>
      </c>
      <c r="D32" s="396" t="s">
        <v>456</v>
      </c>
      <c r="E32" s="402"/>
      <c r="F32" s="402"/>
      <c r="H32" s="403" t="s">
        <v>457</v>
      </c>
      <c r="AX32" s="534" t="s">
        <v>606</v>
      </c>
    </row>
    <row r="33" spans="1:50">
      <c r="A33" s="5" t="s">
        <v>132</v>
      </c>
      <c r="AX33" s="534" t="s">
        <v>607</v>
      </c>
    </row>
    <row r="34" spans="1:50">
      <c r="A34" s="5" t="s">
        <v>133</v>
      </c>
      <c r="AX34" s="534" t="s">
        <v>608</v>
      </c>
    </row>
    <row r="35" spans="1:50">
      <c r="A35" s="5" t="s">
        <v>134</v>
      </c>
      <c r="AX35" s="534" t="s">
        <v>609</v>
      </c>
    </row>
    <row r="36" spans="1:50">
      <c r="A36" s="5" t="s">
        <v>98</v>
      </c>
      <c r="AX36" s="534" t="s">
        <v>610</v>
      </c>
    </row>
    <row r="37" spans="1:50">
      <c r="A37" s="5" t="s">
        <v>99</v>
      </c>
      <c r="AX37" s="534" t="s">
        <v>611</v>
      </c>
    </row>
    <row r="38" spans="1:50">
      <c r="A38" s="5" t="s">
        <v>100</v>
      </c>
      <c r="AX38" s="534" t="s">
        <v>612</v>
      </c>
    </row>
    <row r="39" spans="1:50">
      <c r="A39" s="5" t="s">
        <v>101</v>
      </c>
      <c r="AX39" s="534" t="s">
        <v>560</v>
      </c>
    </row>
    <row r="40" spans="1:50">
      <c r="A40" s="5" t="s">
        <v>102</v>
      </c>
      <c r="AX40" s="534" t="s">
        <v>561</v>
      </c>
    </row>
    <row r="41" spans="1:50">
      <c r="A41" s="5" t="s">
        <v>103</v>
      </c>
      <c r="AX41" s="534" t="s">
        <v>562</v>
      </c>
    </row>
    <row r="42" spans="1:50">
      <c r="A42" s="5" t="s">
        <v>135</v>
      </c>
      <c r="AX42" s="534" t="s">
        <v>563</v>
      </c>
    </row>
    <row r="43" spans="1:50">
      <c r="A43" s="5" t="s">
        <v>136</v>
      </c>
      <c r="AX43" s="534" t="s">
        <v>564</v>
      </c>
    </row>
    <row r="44" spans="1:50">
      <c r="A44" s="5" t="s">
        <v>137</v>
      </c>
      <c r="AX44" s="534" t="s">
        <v>565</v>
      </c>
    </row>
    <row r="45" spans="1:50">
      <c r="A45" s="5" t="s">
        <v>138</v>
      </c>
      <c r="AX45" s="534" t="s">
        <v>566</v>
      </c>
    </row>
    <row r="46" spans="1:50">
      <c r="A46" s="5" t="s">
        <v>139</v>
      </c>
      <c r="AX46" s="534" t="s">
        <v>567</v>
      </c>
    </row>
    <row r="47" spans="1:50">
      <c r="A47" s="5" t="s">
        <v>160</v>
      </c>
      <c r="AX47" s="534" t="s">
        <v>568</v>
      </c>
    </row>
    <row r="48" spans="1:50">
      <c r="A48" s="5" t="s">
        <v>161</v>
      </c>
      <c r="AX48" s="534" t="s">
        <v>569</v>
      </c>
    </row>
    <row r="49" spans="1:50">
      <c r="A49" s="5" t="s">
        <v>162</v>
      </c>
      <c r="AX49" s="534" t="s">
        <v>570</v>
      </c>
    </row>
    <row r="50" spans="1:50">
      <c r="A50" s="5" t="s">
        <v>140</v>
      </c>
      <c r="AX50" s="534" t="s">
        <v>571</v>
      </c>
    </row>
    <row r="51" spans="1:50">
      <c r="A51" s="5" t="s">
        <v>141</v>
      </c>
      <c r="AX51" s="534" t="s">
        <v>572</v>
      </c>
    </row>
    <row r="52" spans="1:50">
      <c r="A52" s="5" t="s">
        <v>142</v>
      </c>
      <c r="AX52" s="534" t="s">
        <v>573</v>
      </c>
    </row>
    <row r="53" spans="1:50">
      <c r="A53" s="5" t="s">
        <v>143</v>
      </c>
      <c r="AX53" s="534" t="s">
        <v>574</v>
      </c>
    </row>
    <row r="54" spans="1:50">
      <c r="A54" s="5" t="s">
        <v>144</v>
      </c>
      <c r="AX54" s="534" t="s">
        <v>575</v>
      </c>
    </row>
    <row r="55" spans="1:50">
      <c r="A55" s="5" t="s">
        <v>145</v>
      </c>
      <c r="AX55" s="534" t="s">
        <v>576</v>
      </c>
    </row>
    <row r="56" spans="1:50">
      <c r="A56" s="5" t="s">
        <v>146</v>
      </c>
      <c r="AX56" s="534" t="s">
        <v>577</v>
      </c>
    </row>
    <row r="57" spans="1:50">
      <c r="A57" s="5" t="s">
        <v>422</v>
      </c>
      <c r="AX57" s="534" t="s">
        <v>578</v>
      </c>
    </row>
    <row r="58" spans="1:50">
      <c r="A58" s="5" t="s">
        <v>147</v>
      </c>
      <c r="AX58" s="534" t="s">
        <v>579</v>
      </c>
    </row>
    <row r="59" spans="1:50">
      <c r="A59" s="5" t="s">
        <v>148</v>
      </c>
      <c r="AX59" s="534" t="s">
        <v>580</v>
      </c>
    </row>
    <row r="60" spans="1:50">
      <c r="A60" s="5" t="s">
        <v>149</v>
      </c>
      <c r="AX60" s="534" t="s">
        <v>581</v>
      </c>
    </row>
    <row r="61" spans="1:50">
      <c r="A61" s="5" t="s">
        <v>150</v>
      </c>
      <c r="AX61" s="534" t="s">
        <v>582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6"/>
      <c r="C9" s="183"/>
      <c r="D9" s="752">
        <v>1</v>
      </c>
      <c r="E9" s="893"/>
      <c r="F9" s="895"/>
      <c r="G9" s="899" t="s">
        <v>88</v>
      </c>
      <c r="H9" s="752"/>
      <c r="I9" s="752">
        <v>1</v>
      </c>
      <c r="J9" s="884"/>
      <c r="K9" s="820" t="s">
        <v>88</v>
      </c>
      <c r="L9" s="767"/>
      <c r="M9" s="767" t="s">
        <v>96</v>
      </c>
      <c r="N9" s="891"/>
      <c r="O9" s="820" t="s">
        <v>88</v>
      </c>
      <c r="P9" s="329"/>
      <c r="Q9" s="329" t="s">
        <v>96</v>
      </c>
      <c r="R9" s="684"/>
      <c r="S9" s="425"/>
    </row>
    <row r="10" spans="1:19" s="102" customFormat="1" ht="17.100000000000001" customHeight="1">
      <c r="A10" s="306"/>
      <c r="C10" s="183"/>
      <c r="D10" s="753"/>
      <c r="E10" s="894"/>
      <c r="F10" s="896"/>
      <c r="G10" s="753"/>
      <c r="H10" s="753"/>
      <c r="I10" s="753"/>
      <c r="J10" s="885"/>
      <c r="K10" s="753"/>
      <c r="L10" s="753"/>
      <c r="M10" s="753"/>
      <c r="N10" s="892"/>
      <c r="O10" s="753"/>
      <c r="P10" s="330"/>
      <c r="Q10" s="121"/>
      <c r="R10" s="121" t="s">
        <v>459</v>
      </c>
      <c r="S10" s="122"/>
    </row>
    <row r="11" spans="1:19" s="102" customFormat="1" ht="17.100000000000001" customHeight="1">
      <c r="A11" s="306"/>
      <c r="C11" s="183"/>
      <c r="D11" s="753"/>
      <c r="E11" s="894"/>
      <c r="F11" s="896"/>
      <c r="G11" s="753"/>
      <c r="H11" s="753"/>
      <c r="I11" s="753"/>
      <c r="J11" s="885"/>
      <c r="K11" s="753"/>
      <c r="L11" s="120"/>
      <c r="M11" s="121"/>
      <c r="N11" s="121" t="s">
        <v>458</v>
      </c>
      <c r="O11" s="121"/>
      <c r="P11" s="121"/>
      <c r="Q11" s="121"/>
      <c r="R11" s="121"/>
      <c r="S11" s="122"/>
    </row>
    <row r="12" spans="1:19" s="102" customFormat="1" ht="17.25" customHeight="1">
      <c r="A12" s="306"/>
      <c r="C12" s="183"/>
      <c r="D12" s="753"/>
      <c r="E12" s="894"/>
      <c r="F12" s="896"/>
      <c r="G12" s="753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7"/>
    </row>
    <row r="14" spans="1:19" ht="16.5" customHeight="1">
      <c r="A14" s="306"/>
      <c r="B14" s="102"/>
      <c r="C14" s="183"/>
      <c r="D14" s="883"/>
      <c r="E14" s="897"/>
      <c r="F14" s="898"/>
      <c r="G14" s="900"/>
      <c r="H14" s="752"/>
      <c r="I14" s="752">
        <v>1</v>
      </c>
      <c r="J14" s="884"/>
      <c r="K14" s="820" t="s">
        <v>88</v>
      </c>
      <c r="L14" s="767"/>
      <c r="M14" s="767" t="s">
        <v>96</v>
      </c>
      <c r="N14" s="891"/>
      <c r="O14" s="820" t="s">
        <v>88</v>
      </c>
      <c r="P14" s="329"/>
      <c r="Q14" s="329" t="s">
        <v>96</v>
      </c>
      <c r="R14" s="684"/>
      <c r="S14" s="425"/>
    </row>
    <row r="15" spans="1:19" ht="17.100000000000001" customHeight="1">
      <c r="A15" s="306"/>
      <c r="B15" s="102"/>
      <c r="C15" s="183"/>
      <c r="D15" s="883"/>
      <c r="E15" s="897"/>
      <c r="F15" s="898"/>
      <c r="G15" s="900"/>
      <c r="H15" s="752"/>
      <c r="I15" s="752"/>
      <c r="J15" s="885"/>
      <c r="K15" s="820"/>
      <c r="L15" s="767"/>
      <c r="M15" s="767"/>
      <c r="N15" s="892"/>
      <c r="O15" s="820"/>
      <c r="P15" s="330"/>
      <c r="Q15" s="121"/>
      <c r="R15" s="121" t="s">
        <v>459</v>
      </c>
      <c r="S15" s="122"/>
    </row>
    <row r="16" spans="1:19" ht="17.100000000000001" customHeight="1">
      <c r="A16" s="306"/>
      <c r="B16" s="102"/>
      <c r="C16" s="183"/>
      <c r="D16" s="883"/>
      <c r="E16" s="897"/>
      <c r="F16" s="898"/>
      <c r="G16" s="900"/>
      <c r="H16" s="752"/>
      <c r="I16" s="752"/>
      <c r="J16" s="885"/>
      <c r="K16" s="820"/>
      <c r="L16" s="120"/>
      <c r="M16" s="121"/>
      <c r="N16" s="121" t="s">
        <v>458</v>
      </c>
      <c r="O16" s="121"/>
      <c r="P16" s="121"/>
      <c r="Q16" s="121"/>
      <c r="R16" s="121"/>
      <c r="S16" s="122"/>
    </row>
    <row r="17" spans="1:36" ht="17.100000000000001" customHeight="1">
      <c r="A17" s="306"/>
      <c r="B17" s="102"/>
      <c r="C17" s="183"/>
      <c r="D17" s="883"/>
      <c r="E17" s="897"/>
      <c r="F17" s="898"/>
      <c r="G17" s="900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307"/>
    </row>
    <row r="19" spans="1:36" s="33" customFormat="1" ht="17.100000000000001" customHeight="1">
      <c r="A19" s="33" t="s">
        <v>15</v>
      </c>
      <c r="C19" s="33" t="s">
        <v>96</v>
      </c>
    </row>
    <row r="25" spans="1:36" ht="17.100000000000001" customHeight="1">
      <c r="O25" s="827" t="s">
        <v>300</v>
      </c>
      <c r="P25" s="827"/>
      <c r="Q25" s="827"/>
      <c r="R25" s="829" t="s">
        <v>273</v>
      </c>
      <c r="S25" s="829"/>
      <c r="T25" s="829"/>
      <c r="U25" s="774" t="s">
        <v>341</v>
      </c>
      <c r="W25" s="901"/>
    </row>
    <row r="26" spans="1:36" ht="17.100000000000001" customHeight="1">
      <c r="O26" s="889" t="s">
        <v>696</v>
      </c>
      <c r="P26" s="889" t="s">
        <v>274</v>
      </c>
      <c r="Q26" s="889"/>
      <c r="R26" s="829"/>
      <c r="S26" s="829"/>
      <c r="T26" s="829"/>
      <c r="U26" s="774"/>
      <c r="W26" s="901"/>
    </row>
    <row r="27" spans="1:36" ht="37.5" customHeight="1">
      <c r="O27" s="889"/>
      <c r="P27" s="104" t="s">
        <v>697</v>
      </c>
      <c r="Q27" s="104" t="s">
        <v>6</v>
      </c>
      <c r="R27" s="105" t="s">
        <v>277</v>
      </c>
      <c r="S27" s="828" t="s">
        <v>276</v>
      </c>
      <c r="T27" s="828"/>
      <c r="U27" s="774"/>
      <c r="W27" s="901"/>
    </row>
    <row r="28" spans="1:36" ht="17.100000000000001" customHeight="1">
      <c r="G28" s="179"/>
      <c r="H28" s="179"/>
      <c r="I28" s="179"/>
      <c r="J28" s="179"/>
      <c r="K28" s="179"/>
      <c r="L28" s="126"/>
      <c r="M28" s="573" t="s">
        <v>186</v>
      </c>
      <c r="N28" s="574"/>
      <c r="O28" s="890"/>
      <c r="P28" s="890"/>
      <c r="Q28" s="890"/>
      <c r="R28" s="890"/>
      <c r="S28" s="890"/>
      <c r="T28" s="890"/>
      <c r="U28" s="890"/>
      <c r="V28" s="126"/>
      <c r="W28" s="126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</row>
    <row r="29" spans="1:36" s="34" customFormat="1" ht="22.5">
      <c r="A29" s="818">
        <v>1</v>
      </c>
      <c r="B29" s="338"/>
      <c r="C29" s="338"/>
      <c r="D29" s="338"/>
      <c r="E29" s="339"/>
      <c r="F29" s="473"/>
      <c r="G29" s="473"/>
      <c r="H29" s="473"/>
      <c r="I29" s="341"/>
      <c r="J29" s="179"/>
      <c r="K29" s="179"/>
      <c r="L29" s="337">
        <f>mergeValue(A29)</f>
        <v>1</v>
      </c>
      <c r="M29" s="572" t="s">
        <v>23</v>
      </c>
      <c r="N29" s="555"/>
      <c r="O29" s="872"/>
      <c r="P29" s="873"/>
      <c r="Q29" s="873"/>
      <c r="R29" s="873"/>
      <c r="S29" s="873"/>
      <c r="T29" s="873"/>
      <c r="U29" s="873"/>
      <c r="V29" s="874"/>
      <c r="W29" s="584" t="s">
        <v>665</v>
      </c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</row>
    <row r="30" spans="1:36" s="34" customFormat="1" ht="22.5">
      <c r="A30" s="818"/>
      <c r="B30" s="818">
        <v>1</v>
      </c>
      <c r="C30" s="338"/>
      <c r="D30" s="338"/>
      <c r="E30" s="473"/>
      <c r="F30" s="473"/>
      <c r="G30" s="473"/>
      <c r="H30" s="473"/>
      <c r="I30" s="199"/>
      <c r="J30" s="180"/>
      <c r="L30" s="337" t="str">
        <f>mergeValue(A30) &amp;"."&amp; mergeValue(B30)</f>
        <v>1.1</v>
      </c>
      <c r="M30" s="158" t="s">
        <v>18</v>
      </c>
      <c r="N30" s="283"/>
      <c r="O30" s="872"/>
      <c r="P30" s="873"/>
      <c r="Q30" s="873"/>
      <c r="R30" s="873"/>
      <c r="S30" s="873"/>
      <c r="T30" s="873"/>
      <c r="U30" s="873"/>
      <c r="V30" s="874"/>
      <c r="W30" s="284" t="s">
        <v>511</v>
      </c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</row>
    <row r="31" spans="1:36" s="34" customFormat="1" ht="45">
      <c r="A31" s="818"/>
      <c r="B31" s="818"/>
      <c r="C31" s="818">
        <v>1</v>
      </c>
      <c r="D31" s="338"/>
      <c r="E31" s="473"/>
      <c r="F31" s="473"/>
      <c r="G31" s="473"/>
      <c r="H31" s="473"/>
      <c r="I31" s="342"/>
      <c r="J31" s="180"/>
      <c r="K31" s="101"/>
      <c r="L31" s="337" t="str">
        <f>mergeValue(A31) &amp;"."&amp; mergeValue(B31)&amp;"."&amp; mergeValue(C31)</f>
        <v>1.1.1</v>
      </c>
      <c r="M31" s="159" t="s">
        <v>400</v>
      </c>
      <c r="N31" s="283"/>
      <c r="O31" s="872"/>
      <c r="P31" s="873"/>
      <c r="Q31" s="873"/>
      <c r="R31" s="873"/>
      <c r="S31" s="873"/>
      <c r="T31" s="873"/>
      <c r="U31" s="873"/>
      <c r="V31" s="874"/>
      <c r="W31" s="284" t="s">
        <v>633</v>
      </c>
      <c r="X31" s="296"/>
      <c r="Y31" s="296"/>
      <c r="Z31" s="296"/>
      <c r="AA31" s="315"/>
      <c r="AB31" s="296"/>
      <c r="AC31" s="296"/>
      <c r="AD31" s="296"/>
      <c r="AE31" s="296"/>
      <c r="AF31" s="296"/>
      <c r="AG31" s="296"/>
      <c r="AH31" s="296"/>
    </row>
    <row r="32" spans="1:36" s="34" customFormat="1" ht="33.75">
      <c r="A32" s="818"/>
      <c r="B32" s="818"/>
      <c r="C32" s="818"/>
      <c r="D32" s="818">
        <v>1</v>
      </c>
      <c r="E32" s="473"/>
      <c r="F32" s="473"/>
      <c r="G32" s="473"/>
      <c r="H32" s="473"/>
      <c r="I32" s="814"/>
      <c r="J32" s="180"/>
      <c r="K32" s="101"/>
      <c r="L32" s="337" t="str">
        <f>mergeValue(A32) &amp;"."&amp; mergeValue(B32)&amp;"."&amp; mergeValue(C32)&amp;"."&amp; mergeValue(D32)</f>
        <v>1.1.1.1</v>
      </c>
      <c r="M32" s="160" t="s">
        <v>424</v>
      </c>
      <c r="N32" s="283"/>
      <c r="O32" s="902"/>
      <c r="P32" s="903"/>
      <c r="Q32" s="903"/>
      <c r="R32" s="903"/>
      <c r="S32" s="903"/>
      <c r="T32" s="903"/>
      <c r="U32" s="903"/>
      <c r="V32" s="904"/>
      <c r="W32" s="284" t="s">
        <v>634</v>
      </c>
      <c r="X32" s="296"/>
      <c r="Y32" s="296"/>
      <c r="Z32" s="296"/>
      <c r="AA32" s="315"/>
      <c r="AB32" s="296"/>
      <c r="AC32" s="296"/>
      <c r="AD32" s="296"/>
      <c r="AE32" s="296"/>
      <c r="AF32" s="296"/>
      <c r="AG32" s="296"/>
      <c r="AH32" s="296"/>
    </row>
    <row r="33" spans="1:36" s="34" customFormat="1" ht="33.75" customHeight="1">
      <c r="A33" s="818"/>
      <c r="B33" s="818"/>
      <c r="C33" s="818"/>
      <c r="D33" s="818"/>
      <c r="E33" s="818">
        <v>1</v>
      </c>
      <c r="F33" s="473"/>
      <c r="G33" s="473"/>
      <c r="H33" s="473"/>
      <c r="I33" s="814"/>
      <c r="J33" s="814"/>
      <c r="K33" s="101"/>
      <c r="L33" s="337" t="str">
        <f>mergeValue(A33) &amp;"."&amp; mergeValue(B33)&amp;"."&amp; mergeValue(C33)&amp;"."&amp; mergeValue(D33)&amp;"."&amp; mergeValue(E33)</f>
        <v>1.1.1.1.1</v>
      </c>
      <c r="M33" s="171" t="s">
        <v>10</v>
      </c>
      <c r="N33" s="284"/>
      <c r="O33" s="823"/>
      <c r="P33" s="824"/>
      <c r="Q33" s="824"/>
      <c r="R33" s="824"/>
      <c r="S33" s="824"/>
      <c r="T33" s="824"/>
      <c r="U33" s="824"/>
      <c r="V33" s="825"/>
      <c r="W33" s="284" t="s">
        <v>512</v>
      </c>
      <c r="X33" s="296"/>
      <c r="Y33" s="315" t="str">
        <f>strCheckUnique(Z33:Z36)</f>
        <v/>
      </c>
      <c r="Z33" s="296"/>
      <c r="AA33" s="315"/>
      <c r="AB33" s="296"/>
      <c r="AC33" s="296"/>
      <c r="AD33" s="296"/>
      <c r="AE33" s="296"/>
      <c r="AF33" s="296"/>
      <c r="AG33" s="296"/>
      <c r="AH33" s="296"/>
    </row>
    <row r="34" spans="1:36" s="34" customFormat="1" ht="66" customHeight="1">
      <c r="A34" s="818"/>
      <c r="B34" s="818"/>
      <c r="C34" s="818"/>
      <c r="D34" s="818"/>
      <c r="E34" s="818"/>
      <c r="F34" s="338">
        <v>1</v>
      </c>
      <c r="G34" s="338"/>
      <c r="H34" s="338"/>
      <c r="I34" s="814"/>
      <c r="J34" s="814"/>
      <c r="K34" s="342"/>
      <c r="L34" s="337" t="str">
        <f>mergeValue(A34) &amp;"."&amp; mergeValue(B34)&amp;"."&amp; mergeValue(C34)&amp;"."&amp; mergeValue(D34)&amp;"."&amp; mergeValue(E34)&amp;"."&amp; mergeValue(F34)</f>
        <v>1.1.1.1.1.1</v>
      </c>
      <c r="M34" s="331"/>
      <c r="N34" s="821"/>
      <c r="O34" s="191"/>
      <c r="P34" s="191"/>
      <c r="Q34" s="191"/>
      <c r="R34" s="809"/>
      <c r="S34" s="820" t="s">
        <v>87</v>
      </c>
      <c r="T34" s="809"/>
      <c r="U34" s="820" t="s">
        <v>88</v>
      </c>
      <c r="V34" s="280"/>
      <c r="W34" s="805" t="s">
        <v>666</v>
      </c>
      <c r="X34" s="296" t="str">
        <f>strCheckDate(O35:V35)</f>
        <v/>
      </c>
      <c r="Y34" s="296"/>
      <c r="Z34" s="315" t="str">
        <f>IF(M34="","",M34 )</f>
        <v/>
      </c>
      <c r="AA34" s="315"/>
      <c r="AB34" s="315"/>
      <c r="AC34" s="315"/>
      <c r="AD34" s="296"/>
      <c r="AE34" s="296"/>
      <c r="AF34" s="296"/>
      <c r="AG34" s="296"/>
      <c r="AH34" s="296"/>
    </row>
    <row r="35" spans="1:36" s="34" customFormat="1" ht="14.25" hidden="1" customHeight="1">
      <c r="A35" s="818"/>
      <c r="B35" s="818"/>
      <c r="C35" s="818"/>
      <c r="D35" s="818"/>
      <c r="E35" s="818"/>
      <c r="F35" s="338"/>
      <c r="G35" s="338"/>
      <c r="H35" s="338"/>
      <c r="I35" s="814"/>
      <c r="J35" s="814"/>
      <c r="K35" s="342"/>
      <c r="L35" s="170"/>
      <c r="M35" s="204"/>
      <c r="N35" s="821"/>
      <c r="O35" s="297"/>
      <c r="P35" s="294"/>
      <c r="Q35" s="295" t="str">
        <f>R34 &amp; "-" &amp; T34</f>
        <v>-</v>
      </c>
      <c r="R35" s="809"/>
      <c r="S35" s="820"/>
      <c r="T35" s="822"/>
      <c r="U35" s="820"/>
      <c r="V35" s="280"/>
      <c r="W35" s="806"/>
      <c r="X35" s="296"/>
      <c r="Y35" s="296"/>
      <c r="Z35" s="296"/>
      <c r="AA35" s="315"/>
      <c r="AB35" s="296"/>
      <c r="AC35" s="296"/>
      <c r="AD35" s="296"/>
      <c r="AE35" s="296"/>
      <c r="AF35" s="296"/>
      <c r="AG35" s="296"/>
      <c r="AH35" s="296"/>
    </row>
    <row r="36" spans="1:36" ht="15" customHeight="1">
      <c r="A36" s="818"/>
      <c r="B36" s="818"/>
      <c r="C36" s="818"/>
      <c r="D36" s="818"/>
      <c r="E36" s="818"/>
      <c r="F36" s="338"/>
      <c r="G36" s="338"/>
      <c r="H36" s="338"/>
      <c r="I36" s="814"/>
      <c r="J36" s="814"/>
      <c r="K36" s="200"/>
      <c r="L36" s="111"/>
      <c r="M36" s="174" t="s">
        <v>425</v>
      </c>
      <c r="N36" s="196"/>
      <c r="O36" s="156"/>
      <c r="P36" s="156"/>
      <c r="Q36" s="156"/>
      <c r="R36" s="260"/>
      <c r="S36" s="197"/>
      <c r="T36" s="197"/>
      <c r="U36" s="197"/>
      <c r="V36" s="185"/>
      <c r="W36" s="807"/>
      <c r="X36" s="305"/>
      <c r="Y36" s="305"/>
      <c r="Z36" s="305"/>
      <c r="AA36" s="315"/>
      <c r="AB36" s="305"/>
      <c r="AC36" s="296"/>
      <c r="AD36" s="296"/>
      <c r="AE36" s="296"/>
      <c r="AF36" s="296"/>
      <c r="AG36" s="296"/>
      <c r="AH36" s="296"/>
      <c r="AI36" s="34"/>
    </row>
    <row r="37" spans="1:36" ht="15" customHeight="1">
      <c r="A37" s="818"/>
      <c r="B37" s="818"/>
      <c r="C37" s="818"/>
      <c r="D37" s="818"/>
      <c r="E37" s="338"/>
      <c r="F37" s="473"/>
      <c r="G37" s="473"/>
      <c r="H37" s="473"/>
      <c r="I37" s="814"/>
      <c r="J37" s="85"/>
      <c r="K37" s="200"/>
      <c r="L37" s="111"/>
      <c r="M37" s="163" t="s">
        <v>13</v>
      </c>
      <c r="N37" s="196"/>
      <c r="O37" s="156"/>
      <c r="P37" s="156"/>
      <c r="Q37" s="156"/>
      <c r="R37" s="260"/>
      <c r="S37" s="197"/>
      <c r="T37" s="197"/>
      <c r="U37" s="196"/>
      <c r="V37" s="197"/>
      <c r="W37" s="18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</row>
    <row r="38" spans="1:36" ht="15" customHeight="1">
      <c r="A38" s="818"/>
      <c r="B38" s="818"/>
      <c r="C38" s="818"/>
      <c r="D38" s="338"/>
      <c r="E38" s="343"/>
      <c r="F38" s="473"/>
      <c r="G38" s="473"/>
      <c r="H38" s="473"/>
      <c r="I38" s="200"/>
      <c r="J38" s="85"/>
      <c r="K38" s="179"/>
      <c r="L38" s="111"/>
      <c r="M38" s="162" t="s">
        <v>426</v>
      </c>
      <c r="N38" s="196"/>
      <c r="O38" s="156"/>
      <c r="P38" s="156"/>
      <c r="Q38" s="156"/>
      <c r="R38" s="260"/>
      <c r="S38" s="197"/>
      <c r="T38" s="197"/>
      <c r="U38" s="196"/>
      <c r="V38" s="197"/>
      <c r="W38" s="18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</row>
    <row r="39" spans="1:36" ht="15" customHeight="1">
      <c r="A39" s="818"/>
      <c r="B39" s="818"/>
      <c r="C39" s="338"/>
      <c r="D39" s="338"/>
      <c r="E39" s="343"/>
      <c r="F39" s="473"/>
      <c r="G39" s="473"/>
      <c r="H39" s="473"/>
      <c r="I39" s="200"/>
      <c r="J39" s="85"/>
      <c r="K39" s="179"/>
      <c r="L39" s="111"/>
      <c r="M39" s="161" t="s">
        <v>401</v>
      </c>
      <c r="N39" s="197"/>
      <c r="O39" s="161"/>
      <c r="P39" s="161"/>
      <c r="Q39" s="161"/>
      <c r="R39" s="260"/>
      <c r="S39" s="197"/>
      <c r="T39" s="197"/>
      <c r="U39" s="196"/>
      <c r="V39" s="197"/>
      <c r="W39" s="18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</row>
    <row r="40" spans="1:36" ht="15" customHeight="1">
      <c r="A40" s="818"/>
      <c r="B40" s="338"/>
      <c r="C40" s="343"/>
      <c r="D40" s="343"/>
      <c r="E40" s="343"/>
      <c r="F40" s="473"/>
      <c r="G40" s="473"/>
      <c r="H40" s="473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60"/>
      <c r="S40" s="197"/>
      <c r="T40" s="197"/>
      <c r="U40" s="196"/>
      <c r="V40" s="197"/>
      <c r="W40" s="18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</row>
    <row r="41" spans="1:36" ht="15" customHeight="1">
      <c r="A41" s="338"/>
      <c r="B41" s="344"/>
      <c r="C41" s="344"/>
      <c r="D41" s="344"/>
      <c r="E41" s="345"/>
      <c r="F41" s="344"/>
      <c r="G41" s="473"/>
      <c r="H41" s="473"/>
      <c r="I41" s="199"/>
      <c r="J41" s="85"/>
      <c r="K41" s="342"/>
      <c r="L41" s="111"/>
      <c r="M41" s="209" t="s">
        <v>311</v>
      </c>
      <c r="N41" s="197"/>
      <c r="O41" s="161"/>
      <c r="P41" s="161"/>
      <c r="Q41" s="161"/>
      <c r="R41" s="260"/>
      <c r="S41" s="197"/>
      <c r="T41" s="197"/>
      <c r="U41" s="196"/>
      <c r="V41" s="197"/>
      <c r="W41" s="18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</row>
    <row r="42" spans="1:36" ht="18.75" customHeight="1"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</row>
    <row r="43" spans="1:36" s="33" customFormat="1" ht="17.100000000000001" customHeight="1">
      <c r="A43" s="33" t="s">
        <v>15</v>
      </c>
      <c r="C43" s="33" t="s">
        <v>52</v>
      </c>
      <c r="U43" s="182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</row>
    <row r="44" spans="1:36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</row>
    <row r="45" spans="1:36" s="34" customFormat="1" ht="22.5">
      <c r="A45" s="818">
        <v>1</v>
      </c>
      <c r="B45" s="338"/>
      <c r="C45" s="338"/>
      <c r="D45" s="338"/>
      <c r="E45" s="339"/>
      <c r="F45" s="473"/>
      <c r="G45" s="473"/>
      <c r="H45" s="473"/>
      <c r="I45" s="341"/>
      <c r="J45" s="179"/>
      <c r="K45" s="179"/>
      <c r="L45" s="337">
        <f>mergeValue(A45)</f>
        <v>1</v>
      </c>
      <c r="M45" s="572" t="s">
        <v>23</v>
      </c>
      <c r="N45" s="555"/>
      <c r="O45" s="872"/>
      <c r="P45" s="873"/>
      <c r="Q45" s="873"/>
      <c r="R45" s="873"/>
      <c r="S45" s="873"/>
      <c r="T45" s="873"/>
      <c r="U45" s="873"/>
      <c r="V45" s="874"/>
      <c r="W45" s="584" t="s">
        <v>665</v>
      </c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</row>
    <row r="46" spans="1:36" s="34" customFormat="1" ht="22.5">
      <c r="A46" s="818"/>
      <c r="B46" s="818">
        <v>1</v>
      </c>
      <c r="C46" s="338"/>
      <c r="D46" s="338"/>
      <c r="E46" s="473"/>
      <c r="F46" s="473"/>
      <c r="G46" s="473"/>
      <c r="H46" s="473"/>
      <c r="I46" s="199"/>
      <c r="J46" s="180"/>
      <c r="L46" s="337" t="str">
        <f>mergeValue(A46) &amp;"."&amp; mergeValue(B46)</f>
        <v>1.1</v>
      </c>
      <c r="M46" s="158" t="s">
        <v>18</v>
      </c>
      <c r="N46" s="283"/>
      <c r="O46" s="872"/>
      <c r="P46" s="873"/>
      <c r="Q46" s="873"/>
      <c r="R46" s="873"/>
      <c r="S46" s="873"/>
      <c r="T46" s="873"/>
      <c r="U46" s="873"/>
      <c r="V46" s="874"/>
      <c r="W46" s="284" t="s">
        <v>511</v>
      </c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</row>
    <row r="47" spans="1:36" s="34" customFormat="1" ht="45">
      <c r="A47" s="818"/>
      <c r="B47" s="818"/>
      <c r="C47" s="818">
        <v>1</v>
      </c>
      <c r="D47" s="338"/>
      <c r="E47" s="473"/>
      <c r="F47" s="473"/>
      <c r="G47" s="473"/>
      <c r="H47" s="473"/>
      <c r="I47" s="342"/>
      <c r="J47" s="180"/>
      <c r="K47" s="101"/>
      <c r="L47" s="337" t="str">
        <f>mergeValue(A47) &amp;"."&amp; mergeValue(B47)&amp;"."&amp; mergeValue(C47)</f>
        <v>1.1.1</v>
      </c>
      <c r="M47" s="159" t="s">
        <v>400</v>
      </c>
      <c r="N47" s="283"/>
      <c r="O47" s="872"/>
      <c r="P47" s="873"/>
      <c r="Q47" s="873"/>
      <c r="R47" s="873"/>
      <c r="S47" s="873"/>
      <c r="T47" s="873"/>
      <c r="U47" s="873"/>
      <c r="V47" s="874"/>
      <c r="W47" s="284" t="s">
        <v>633</v>
      </c>
      <c r="X47" s="296"/>
      <c r="Y47" s="296"/>
      <c r="Z47" s="296"/>
      <c r="AA47" s="315"/>
      <c r="AB47" s="296"/>
      <c r="AC47" s="296"/>
      <c r="AD47" s="296"/>
      <c r="AE47" s="296"/>
      <c r="AF47" s="296"/>
      <c r="AG47" s="296"/>
      <c r="AH47" s="296"/>
    </row>
    <row r="48" spans="1:36" s="34" customFormat="1" ht="33.75">
      <c r="A48" s="818"/>
      <c r="B48" s="818"/>
      <c r="C48" s="818"/>
      <c r="D48" s="818">
        <v>1</v>
      </c>
      <c r="E48" s="473"/>
      <c r="F48" s="473"/>
      <c r="G48" s="473"/>
      <c r="H48" s="473"/>
      <c r="I48" s="814"/>
      <c r="J48" s="180"/>
      <c r="K48" s="101"/>
      <c r="L48" s="337" t="str">
        <f>mergeValue(A48) &amp;"."&amp; mergeValue(B48)&amp;"."&amp; mergeValue(C48)&amp;"."&amp; mergeValue(D48)</f>
        <v>1.1.1.1</v>
      </c>
      <c r="M48" s="160" t="s">
        <v>424</v>
      </c>
      <c r="N48" s="283"/>
      <c r="O48" s="902"/>
      <c r="P48" s="903"/>
      <c r="Q48" s="903"/>
      <c r="R48" s="903"/>
      <c r="S48" s="903"/>
      <c r="T48" s="903"/>
      <c r="U48" s="903"/>
      <c r="V48" s="904"/>
      <c r="W48" s="284" t="s">
        <v>634</v>
      </c>
      <c r="X48" s="296"/>
      <c r="Y48" s="296"/>
      <c r="Z48" s="296"/>
      <c r="AA48" s="315"/>
      <c r="AB48" s="296"/>
      <c r="AC48" s="296"/>
      <c r="AD48" s="296"/>
      <c r="AE48" s="296"/>
      <c r="AF48" s="296"/>
      <c r="AG48" s="296"/>
      <c r="AH48" s="296"/>
    </row>
    <row r="49" spans="1:36" s="34" customFormat="1" ht="33.75" customHeight="1">
      <c r="A49" s="818"/>
      <c r="B49" s="818"/>
      <c r="C49" s="818"/>
      <c r="D49" s="818"/>
      <c r="E49" s="818">
        <v>1</v>
      </c>
      <c r="F49" s="473"/>
      <c r="G49" s="473"/>
      <c r="H49" s="473"/>
      <c r="I49" s="814"/>
      <c r="J49" s="814"/>
      <c r="K49" s="101"/>
      <c r="L49" s="337" t="str">
        <f>mergeValue(A49) &amp;"."&amp; mergeValue(B49)&amp;"."&amp; mergeValue(C49)&amp;"."&amp; mergeValue(D49)&amp;"."&amp; mergeValue(E49)</f>
        <v>1.1.1.1.1</v>
      </c>
      <c r="M49" s="171" t="s">
        <v>10</v>
      </c>
      <c r="N49" s="284"/>
      <c r="O49" s="823"/>
      <c r="P49" s="824"/>
      <c r="Q49" s="824"/>
      <c r="R49" s="824"/>
      <c r="S49" s="824"/>
      <c r="T49" s="824"/>
      <c r="U49" s="824"/>
      <c r="V49" s="825"/>
      <c r="W49" s="284" t="s">
        <v>512</v>
      </c>
      <c r="X49" s="296"/>
      <c r="Y49" s="315" t="str">
        <f>strCheckUnique(Z49:Z52)</f>
        <v/>
      </c>
      <c r="Z49" s="296"/>
      <c r="AA49" s="315"/>
      <c r="AB49" s="296"/>
      <c r="AC49" s="296"/>
      <c r="AD49" s="296"/>
      <c r="AE49" s="296"/>
      <c r="AF49" s="296"/>
      <c r="AG49" s="296"/>
      <c r="AH49" s="296"/>
    </row>
    <row r="50" spans="1:36" s="34" customFormat="1" ht="66" customHeight="1">
      <c r="A50" s="818"/>
      <c r="B50" s="818"/>
      <c r="C50" s="818"/>
      <c r="D50" s="818"/>
      <c r="E50" s="818"/>
      <c r="F50" s="338">
        <v>1</v>
      </c>
      <c r="G50" s="338"/>
      <c r="H50" s="338"/>
      <c r="I50" s="814"/>
      <c r="J50" s="814"/>
      <c r="K50" s="342"/>
      <c r="L50" s="337" t="str">
        <f>mergeValue(A50) &amp;"."&amp; mergeValue(B50)&amp;"."&amp; mergeValue(C50)&amp;"."&amp; mergeValue(D50)&amp;"."&amp; mergeValue(E50)&amp;"."&amp; mergeValue(F50)</f>
        <v>1.1.1.1.1.1</v>
      </c>
      <c r="M50" s="331"/>
      <c r="N50" s="821"/>
      <c r="O50" s="191"/>
      <c r="P50" s="191"/>
      <c r="Q50" s="191"/>
      <c r="R50" s="809"/>
      <c r="S50" s="820" t="s">
        <v>87</v>
      </c>
      <c r="T50" s="809"/>
      <c r="U50" s="820" t="s">
        <v>88</v>
      </c>
      <c r="V50" s="280"/>
      <c r="W50" s="805" t="s">
        <v>666</v>
      </c>
      <c r="X50" s="296" t="str">
        <f>strCheckDate(O51:V51)</f>
        <v/>
      </c>
      <c r="Y50" s="296"/>
      <c r="Z50" s="315" t="str">
        <f>IF(M50="","",M50 )</f>
        <v/>
      </c>
      <c r="AA50" s="315"/>
      <c r="AB50" s="315"/>
      <c r="AC50" s="315"/>
      <c r="AD50" s="296"/>
      <c r="AE50" s="296"/>
      <c r="AF50" s="296"/>
      <c r="AG50" s="296"/>
      <c r="AH50" s="296"/>
    </row>
    <row r="51" spans="1:36" s="34" customFormat="1" ht="14.25" hidden="1" customHeight="1">
      <c r="A51" s="818"/>
      <c r="B51" s="818"/>
      <c r="C51" s="818"/>
      <c r="D51" s="818"/>
      <c r="E51" s="818"/>
      <c r="F51" s="338"/>
      <c r="G51" s="338"/>
      <c r="H51" s="338"/>
      <c r="I51" s="814"/>
      <c r="J51" s="814"/>
      <c r="K51" s="342"/>
      <c r="L51" s="170"/>
      <c r="M51" s="204"/>
      <c r="N51" s="821"/>
      <c r="O51" s="297"/>
      <c r="P51" s="294"/>
      <c r="Q51" s="295" t="str">
        <f>R50 &amp; "-" &amp; T50</f>
        <v>-</v>
      </c>
      <c r="R51" s="809"/>
      <c r="S51" s="820"/>
      <c r="T51" s="822"/>
      <c r="U51" s="820"/>
      <c r="V51" s="280"/>
      <c r="W51" s="806"/>
      <c r="X51" s="296"/>
      <c r="Y51" s="296"/>
      <c r="Z51" s="296"/>
      <c r="AA51" s="315"/>
      <c r="AB51" s="296"/>
      <c r="AC51" s="296"/>
      <c r="AD51" s="296"/>
      <c r="AE51" s="296"/>
      <c r="AF51" s="296"/>
      <c r="AG51" s="296"/>
      <c r="AH51" s="296"/>
    </row>
    <row r="52" spans="1:36" ht="15" customHeight="1">
      <c r="A52" s="818"/>
      <c r="B52" s="818"/>
      <c r="C52" s="818"/>
      <c r="D52" s="818"/>
      <c r="E52" s="818"/>
      <c r="F52" s="338"/>
      <c r="G52" s="338"/>
      <c r="H52" s="338"/>
      <c r="I52" s="814"/>
      <c r="J52" s="814"/>
      <c r="K52" s="200"/>
      <c r="L52" s="111"/>
      <c r="M52" s="174" t="s">
        <v>425</v>
      </c>
      <c r="N52" s="196"/>
      <c r="O52" s="156"/>
      <c r="P52" s="156"/>
      <c r="Q52" s="156"/>
      <c r="R52" s="260"/>
      <c r="S52" s="197"/>
      <c r="T52" s="197"/>
      <c r="U52" s="197"/>
      <c r="V52" s="185"/>
      <c r="W52" s="807"/>
      <c r="X52" s="305"/>
      <c r="Y52" s="305"/>
      <c r="Z52" s="305"/>
      <c r="AA52" s="315"/>
      <c r="AB52" s="305"/>
      <c r="AC52" s="296"/>
      <c r="AD52" s="296"/>
      <c r="AE52" s="296"/>
      <c r="AF52" s="296"/>
      <c r="AG52" s="296"/>
      <c r="AH52" s="296"/>
      <c r="AI52" s="34"/>
    </row>
    <row r="53" spans="1:36" ht="15" customHeight="1">
      <c r="A53" s="818"/>
      <c r="B53" s="818"/>
      <c r="C53" s="818"/>
      <c r="D53" s="818"/>
      <c r="E53" s="338"/>
      <c r="F53" s="473"/>
      <c r="G53" s="473"/>
      <c r="H53" s="473"/>
      <c r="I53" s="814"/>
      <c r="J53" s="85"/>
      <c r="K53" s="200"/>
      <c r="L53" s="111"/>
      <c r="M53" s="163" t="s">
        <v>13</v>
      </c>
      <c r="N53" s="196"/>
      <c r="O53" s="156"/>
      <c r="P53" s="156"/>
      <c r="Q53" s="156"/>
      <c r="R53" s="260"/>
      <c r="S53" s="197"/>
      <c r="T53" s="197"/>
      <c r="U53" s="196"/>
      <c r="V53" s="197"/>
      <c r="W53" s="18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</row>
    <row r="54" spans="1:36" ht="15" customHeight="1">
      <c r="A54" s="818"/>
      <c r="B54" s="818"/>
      <c r="C54" s="818"/>
      <c r="D54" s="338"/>
      <c r="E54" s="343"/>
      <c r="F54" s="473"/>
      <c r="G54" s="473"/>
      <c r="H54" s="473"/>
      <c r="I54" s="200"/>
      <c r="J54" s="85"/>
      <c r="K54" s="179"/>
      <c r="L54" s="111"/>
      <c r="M54" s="162" t="s">
        <v>426</v>
      </c>
      <c r="N54" s="196"/>
      <c r="O54" s="156"/>
      <c r="P54" s="156"/>
      <c r="Q54" s="156"/>
      <c r="R54" s="260"/>
      <c r="S54" s="197"/>
      <c r="T54" s="197"/>
      <c r="U54" s="196"/>
      <c r="V54" s="197"/>
      <c r="W54" s="18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</row>
    <row r="55" spans="1:36" ht="15" customHeight="1">
      <c r="A55" s="818"/>
      <c r="B55" s="818"/>
      <c r="C55" s="338"/>
      <c r="D55" s="338"/>
      <c r="E55" s="343"/>
      <c r="F55" s="473"/>
      <c r="G55" s="473"/>
      <c r="H55" s="473"/>
      <c r="I55" s="200"/>
      <c r="J55" s="85"/>
      <c r="K55" s="179"/>
      <c r="L55" s="111"/>
      <c r="M55" s="161" t="s">
        <v>401</v>
      </c>
      <c r="N55" s="197"/>
      <c r="O55" s="161"/>
      <c r="P55" s="161"/>
      <c r="Q55" s="161"/>
      <c r="R55" s="260"/>
      <c r="S55" s="197"/>
      <c r="T55" s="197"/>
      <c r="U55" s="196"/>
      <c r="V55" s="197"/>
      <c r="W55" s="18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</row>
    <row r="56" spans="1:36" ht="15" customHeight="1">
      <c r="A56" s="818"/>
      <c r="B56" s="338"/>
      <c r="C56" s="343"/>
      <c r="D56" s="343"/>
      <c r="E56" s="343"/>
      <c r="F56" s="473"/>
      <c r="G56" s="473"/>
      <c r="H56" s="473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60"/>
      <c r="S56" s="197"/>
      <c r="T56" s="197"/>
      <c r="U56" s="196"/>
      <c r="V56" s="197"/>
      <c r="W56" s="18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</row>
    <row r="57" spans="1:36" ht="15" customHeight="1">
      <c r="A57" s="338"/>
      <c r="B57" s="344"/>
      <c r="C57" s="344"/>
      <c r="D57" s="344"/>
      <c r="E57" s="345"/>
      <c r="F57" s="344"/>
      <c r="G57" s="473"/>
      <c r="H57" s="473"/>
      <c r="I57" s="199"/>
      <c r="J57" s="85"/>
      <c r="K57" s="342"/>
      <c r="L57" s="111"/>
      <c r="M57" s="209" t="s">
        <v>311</v>
      </c>
      <c r="N57" s="197"/>
      <c r="O57" s="161"/>
      <c r="P57" s="161"/>
      <c r="Q57" s="161"/>
      <c r="R57" s="260"/>
      <c r="S57" s="197"/>
      <c r="T57" s="197"/>
      <c r="U57" s="196"/>
      <c r="V57" s="197"/>
      <c r="W57" s="18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</row>
    <row r="58" spans="1:36" ht="18.75" customHeight="1"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</row>
    <row r="59" spans="1:36" s="33" customFormat="1" ht="17.100000000000001" customHeight="1">
      <c r="A59" s="33" t="s">
        <v>15</v>
      </c>
      <c r="C59" s="33" t="s">
        <v>53</v>
      </c>
      <c r="V59" s="182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</row>
    <row r="60" spans="1:36" ht="17.10000000000000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</row>
    <row r="61" spans="1:36" s="34" customFormat="1" ht="22.5">
      <c r="A61" s="818">
        <v>1</v>
      </c>
      <c r="B61" s="338"/>
      <c r="C61" s="338"/>
      <c r="D61" s="338"/>
      <c r="E61" s="339"/>
      <c r="F61" s="473"/>
      <c r="G61" s="473"/>
      <c r="H61" s="473"/>
      <c r="I61" s="341"/>
      <c r="J61" s="179"/>
      <c r="K61" s="179"/>
      <c r="L61" s="337">
        <f>mergeValue(A61)</f>
        <v>1</v>
      </c>
      <c r="M61" s="572" t="s">
        <v>23</v>
      </c>
      <c r="N61" s="555"/>
      <c r="O61" s="816"/>
      <c r="P61" s="816"/>
      <c r="Q61" s="816"/>
      <c r="R61" s="816"/>
      <c r="S61" s="816"/>
      <c r="T61" s="816"/>
      <c r="U61" s="816"/>
      <c r="V61" s="816"/>
      <c r="W61" s="584" t="s">
        <v>665</v>
      </c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</row>
    <row r="62" spans="1:36" s="34" customFormat="1" ht="22.5">
      <c r="A62" s="818"/>
      <c r="B62" s="818">
        <v>1</v>
      </c>
      <c r="C62" s="338"/>
      <c r="D62" s="338"/>
      <c r="E62" s="473"/>
      <c r="F62" s="473"/>
      <c r="G62" s="473"/>
      <c r="H62" s="473"/>
      <c r="I62" s="199"/>
      <c r="J62" s="180"/>
      <c r="L62" s="337" t="str">
        <f>mergeValue(A62) &amp;"."&amp; mergeValue(B62)</f>
        <v>1.1</v>
      </c>
      <c r="M62" s="158" t="s">
        <v>18</v>
      </c>
      <c r="N62" s="283"/>
      <c r="O62" s="816"/>
      <c r="P62" s="816"/>
      <c r="Q62" s="816"/>
      <c r="R62" s="816"/>
      <c r="S62" s="816"/>
      <c r="T62" s="816"/>
      <c r="U62" s="816"/>
      <c r="V62" s="816"/>
      <c r="W62" s="284" t="s">
        <v>511</v>
      </c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</row>
    <row r="63" spans="1:36" s="34" customFormat="1" ht="45">
      <c r="A63" s="818"/>
      <c r="B63" s="818"/>
      <c r="C63" s="818">
        <v>1</v>
      </c>
      <c r="D63" s="338"/>
      <c r="E63" s="473"/>
      <c r="F63" s="473"/>
      <c r="G63" s="473"/>
      <c r="H63" s="473"/>
      <c r="I63" s="342"/>
      <c r="J63" s="180"/>
      <c r="K63" s="101"/>
      <c r="L63" s="337" t="str">
        <f>mergeValue(A63) &amp;"."&amp; mergeValue(B63)&amp;"."&amp; mergeValue(C63)</f>
        <v>1.1.1</v>
      </c>
      <c r="M63" s="159" t="s">
        <v>400</v>
      </c>
      <c r="N63" s="283"/>
      <c r="O63" s="816"/>
      <c r="P63" s="816"/>
      <c r="Q63" s="816"/>
      <c r="R63" s="816"/>
      <c r="S63" s="816"/>
      <c r="T63" s="816"/>
      <c r="U63" s="816"/>
      <c r="V63" s="816"/>
      <c r="W63" s="284" t="s">
        <v>633</v>
      </c>
      <c r="X63" s="296"/>
      <c r="Y63" s="296"/>
      <c r="Z63" s="296"/>
      <c r="AA63" s="315"/>
      <c r="AB63" s="296"/>
      <c r="AC63" s="296"/>
      <c r="AD63" s="296"/>
      <c r="AE63" s="296"/>
      <c r="AF63" s="296"/>
      <c r="AG63" s="296"/>
      <c r="AH63" s="296"/>
    </row>
    <row r="64" spans="1:36" s="34" customFormat="1" ht="33.75">
      <c r="A64" s="818"/>
      <c r="B64" s="818"/>
      <c r="C64" s="818"/>
      <c r="D64" s="818">
        <v>1</v>
      </c>
      <c r="E64" s="473"/>
      <c r="F64" s="473"/>
      <c r="G64" s="473"/>
      <c r="H64" s="473"/>
      <c r="I64" s="814"/>
      <c r="J64" s="180"/>
      <c r="K64" s="101"/>
      <c r="L64" s="337" t="str">
        <f>mergeValue(A64) &amp;"."&amp; mergeValue(B64)&amp;"."&amp; mergeValue(C64)&amp;"."&amp; mergeValue(D64)</f>
        <v>1.1.1.1</v>
      </c>
      <c r="M64" s="160" t="s">
        <v>424</v>
      </c>
      <c r="N64" s="283"/>
      <c r="O64" s="812"/>
      <c r="P64" s="812"/>
      <c r="Q64" s="812"/>
      <c r="R64" s="812"/>
      <c r="S64" s="812"/>
      <c r="T64" s="812"/>
      <c r="U64" s="812"/>
      <c r="V64" s="812"/>
      <c r="W64" s="284" t="s">
        <v>634</v>
      </c>
      <c r="X64" s="296"/>
      <c r="Y64" s="296"/>
      <c r="Z64" s="296"/>
      <c r="AA64" s="315"/>
      <c r="AB64" s="296"/>
      <c r="AC64" s="296"/>
      <c r="AD64" s="296"/>
      <c r="AE64" s="296"/>
      <c r="AF64" s="296"/>
      <c r="AG64" s="296"/>
      <c r="AH64" s="296"/>
    </row>
    <row r="65" spans="1:42" s="34" customFormat="1" ht="33.75" customHeight="1">
      <c r="A65" s="818"/>
      <c r="B65" s="818"/>
      <c r="C65" s="818"/>
      <c r="D65" s="818"/>
      <c r="E65" s="818">
        <v>1</v>
      </c>
      <c r="F65" s="473"/>
      <c r="G65" s="473"/>
      <c r="H65" s="473"/>
      <c r="I65" s="814"/>
      <c r="J65" s="814"/>
      <c r="K65" s="101"/>
      <c r="L65" s="337" t="str">
        <f>mergeValue(A65) &amp;"."&amp; mergeValue(B65)&amp;"."&amp; mergeValue(C65)&amp;"."&amp; mergeValue(D65)&amp;"."&amp; mergeValue(E65)</f>
        <v>1.1.1.1.1</v>
      </c>
      <c r="M65" s="171" t="s">
        <v>10</v>
      </c>
      <c r="N65" s="284"/>
      <c r="O65" s="811"/>
      <c r="P65" s="811"/>
      <c r="Q65" s="811"/>
      <c r="R65" s="811"/>
      <c r="S65" s="811"/>
      <c r="T65" s="811"/>
      <c r="U65" s="811"/>
      <c r="V65" s="811"/>
      <c r="W65" s="284" t="s">
        <v>512</v>
      </c>
      <c r="X65" s="296"/>
      <c r="Y65" s="315" t="str">
        <f>strCheckUnique(Z65:Z68)</f>
        <v/>
      </c>
      <c r="Z65" s="296"/>
      <c r="AA65" s="315"/>
      <c r="AB65" s="296"/>
      <c r="AC65" s="296"/>
      <c r="AD65" s="296"/>
      <c r="AE65" s="296"/>
      <c r="AF65" s="296"/>
      <c r="AG65" s="296"/>
      <c r="AH65" s="296"/>
    </row>
    <row r="66" spans="1:42" s="34" customFormat="1" ht="66" customHeight="1">
      <c r="A66" s="818"/>
      <c r="B66" s="818"/>
      <c r="C66" s="818"/>
      <c r="D66" s="818"/>
      <c r="E66" s="818"/>
      <c r="F66" s="338">
        <v>1</v>
      </c>
      <c r="G66" s="338"/>
      <c r="H66" s="338"/>
      <c r="I66" s="814"/>
      <c r="J66" s="814"/>
      <c r="K66" s="342"/>
      <c r="L66" s="337" t="str">
        <f>mergeValue(A66) &amp;"."&amp; mergeValue(B66)&amp;"."&amp; mergeValue(C66)&amp;"."&amp; mergeValue(D66)&amp;"."&amp; mergeValue(E66)&amp;"."&amp; mergeValue(F66)</f>
        <v>1.1.1.1.1.1</v>
      </c>
      <c r="M66" s="331"/>
      <c r="N66" s="821"/>
      <c r="O66" s="191"/>
      <c r="P66" s="191"/>
      <c r="Q66" s="191"/>
      <c r="R66" s="809"/>
      <c r="S66" s="820" t="s">
        <v>87</v>
      </c>
      <c r="T66" s="809"/>
      <c r="U66" s="820" t="s">
        <v>88</v>
      </c>
      <c r="V66" s="280"/>
      <c r="W66" s="805" t="s">
        <v>666</v>
      </c>
      <c r="X66" s="296" t="str">
        <f>strCheckDate(O67:V67)</f>
        <v/>
      </c>
      <c r="Y66" s="296"/>
      <c r="Z66" s="315" t="str">
        <f>IF(M66="","",M66 )</f>
        <v/>
      </c>
      <c r="AA66" s="315"/>
      <c r="AB66" s="315"/>
      <c r="AC66" s="315"/>
      <c r="AD66" s="296"/>
      <c r="AE66" s="296"/>
      <c r="AF66" s="296"/>
      <c r="AG66" s="296"/>
      <c r="AH66" s="296"/>
    </row>
    <row r="67" spans="1:42" s="34" customFormat="1" ht="14.25" hidden="1" customHeight="1">
      <c r="A67" s="818"/>
      <c r="B67" s="818"/>
      <c r="C67" s="818"/>
      <c r="D67" s="818"/>
      <c r="E67" s="818"/>
      <c r="F67" s="338"/>
      <c r="G67" s="338"/>
      <c r="H67" s="338"/>
      <c r="I67" s="814"/>
      <c r="J67" s="814"/>
      <c r="K67" s="342"/>
      <c r="L67" s="170"/>
      <c r="M67" s="204"/>
      <c r="N67" s="821"/>
      <c r="O67" s="297"/>
      <c r="P67" s="294"/>
      <c r="Q67" s="295" t="str">
        <f>R66 &amp; "-" &amp; T66</f>
        <v>-</v>
      </c>
      <c r="R67" s="809"/>
      <c r="S67" s="820"/>
      <c r="T67" s="822"/>
      <c r="U67" s="820"/>
      <c r="V67" s="280"/>
      <c r="W67" s="806"/>
      <c r="X67" s="296"/>
      <c r="Y67" s="296"/>
      <c r="Z67" s="296"/>
      <c r="AA67" s="315"/>
      <c r="AB67" s="296"/>
      <c r="AC67" s="296"/>
      <c r="AD67" s="296"/>
      <c r="AE67" s="296"/>
      <c r="AF67" s="296"/>
      <c r="AG67" s="296"/>
      <c r="AH67" s="296"/>
    </row>
    <row r="68" spans="1:42" ht="15" customHeight="1">
      <c r="A68" s="818"/>
      <c r="B68" s="818"/>
      <c r="C68" s="818"/>
      <c r="D68" s="818"/>
      <c r="E68" s="818"/>
      <c r="F68" s="338"/>
      <c r="G68" s="338"/>
      <c r="H68" s="338"/>
      <c r="I68" s="814"/>
      <c r="J68" s="814"/>
      <c r="K68" s="200"/>
      <c r="L68" s="111"/>
      <c r="M68" s="174" t="s">
        <v>425</v>
      </c>
      <c r="N68" s="196"/>
      <c r="O68" s="156"/>
      <c r="P68" s="156"/>
      <c r="Q68" s="156"/>
      <c r="R68" s="260"/>
      <c r="S68" s="197"/>
      <c r="T68" s="197"/>
      <c r="U68" s="197"/>
      <c r="V68" s="185"/>
      <c r="W68" s="807"/>
      <c r="X68" s="305"/>
      <c r="Y68" s="305"/>
      <c r="Z68" s="305"/>
      <c r="AA68" s="315"/>
      <c r="AB68" s="305"/>
      <c r="AC68" s="296"/>
      <c r="AD68" s="296"/>
      <c r="AE68" s="296"/>
      <c r="AF68" s="296"/>
      <c r="AG68" s="296"/>
      <c r="AH68" s="296"/>
      <c r="AI68" s="34"/>
    </row>
    <row r="69" spans="1:42" ht="14.25">
      <c r="A69" s="818"/>
      <c r="B69" s="818"/>
      <c r="C69" s="818"/>
      <c r="D69" s="818"/>
      <c r="E69" s="338"/>
      <c r="F69" s="473"/>
      <c r="G69" s="473"/>
      <c r="H69" s="473"/>
      <c r="I69" s="814"/>
      <c r="J69" s="85"/>
      <c r="K69" s="200"/>
      <c r="L69" s="111"/>
      <c r="M69" s="163" t="s">
        <v>13</v>
      </c>
      <c r="N69" s="196"/>
      <c r="O69" s="156"/>
      <c r="P69" s="156"/>
      <c r="Q69" s="156"/>
      <c r="R69" s="260"/>
      <c r="S69" s="197"/>
      <c r="T69" s="197"/>
      <c r="U69" s="196"/>
      <c r="V69" s="197"/>
      <c r="W69" s="18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</row>
    <row r="70" spans="1:42" ht="14.25">
      <c r="A70" s="818"/>
      <c r="B70" s="818"/>
      <c r="C70" s="818"/>
      <c r="D70" s="338"/>
      <c r="E70" s="343"/>
      <c r="F70" s="473"/>
      <c r="G70" s="473"/>
      <c r="H70" s="473"/>
      <c r="I70" s="200"/>
      <c r="J70" s="85"/>
      <c r="K70" s="179"/>
      <c r="L70" s="111"/>
      <c r="M70" s="162" t="s">
        <v>426</v>
      </c>
      <c r="N70" s="196"/>
      <c r="O70" s="156"/>
      <c r="P70" s="156"/>
      <c r="Q70" s="156"/>
      <c r="R70" s="260"/>
      <c r="S70" s="197"/>
      <c r="T70" s="197"/>
      <c r="U70" s="196"/>
      <c r="V70" s="197"/>
      <c r="W70" s="18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</row>
    <row r="71" spans="1:42" ht="14.25">
      <c r="A71" s="818"/>
      <c r="B71" s="818"/>
      <c r="C71" s="338"/>
      <c r="D71" s="338"/>
      <c r="E71" s="343"/>
      <c r="F71" s="473"/>
      <c r="G71" s="473"/>
      <c r="H71" s="473"/>
      <c r="I71" s="200"/>
      <c r="J71" s="85"/>
      <c r="K71" s="179"/>
      <c r="L71" s="111"/>
      <c r="M71" s="161" t="s">
        <v>401</v>
      </c>
      <c r="N71" s="197"/>
      <c r="O71" s="161"/>
      <c r="P71" s="161"/>
      <c r="Q71" s="161"/>
      <c r="R71" s="260"/>
      <c r="S71" s="197"/>
      <c r="T71" s="197"/>
      <c r="U71" s="196"/>
      <c r="V71" s="197"/>
      <c r="W71" s="18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</row>
    <row r="72" spans="1:42" ht="14.25">
      <c r="A72" s="818"/>
      <c r="B72" s="338"/>
      <c r="C72" s="343"/>
      <c r="D72" s="343"/>
      <c r="E72" s="343"/>
      <c r="F72" s="473"/>
      <c r="G72" s="473"/>
      <c r="H72" s="473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60"/>
      <c r="S72" s="197"/>
      <c r="T72" s="197"/>
      <c r="U72" s="196"/>
      <c r="V72" s="197"/>
      <c r="W72" s="18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</row>
    <row r="73" spans="1:42" ht="14.25">
      <c r="A73" s="338"/>
      <c r="B73" s="344"/>
      <c r="C73" s="344"/>
      <c r="D73" s="344"/>
      <c r="E73" s="345"/>
      <c r="F73" s="344"/>
      <c r="G73" s="473"/>
      <c r="H73" s="473"/>
      <c r="I73" s="199"/>
      <c r="J73" s="85"/>
      <c r="K73" s="342"/>
      <c r="L73" s="111"/>
      <c r="M73" s="209" t="s">
        <v>311</v>
      </c>
      <c r="N73" s="197"/>
      <c r="O73" s="161"/>
      <c r="P73" s="161"/>
      <c r="Q73" s="161"/>
      <c r="R73" s="260"/>
      <c r="S73" s="197"/>
      <c r="T73" s="197"/>
      <c r="U73" s="196"/>
      <c r="V73" s="197"/>
      <c r="W73" s="18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</row>
    <row r="74" spans="1:42" ht="18.75" customHeight="1"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</row>
    <row r="75" spans="1:42" s="33" customFormat="1" ht="17.100000000000001" customHeight="1">
      <c r="A75" s="33" t="s">
        <v>15</v>
      </c>
      <c r="C75" s="33" t="s">
        <v>54</v>
      </c>
      <c r="V75" s="182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</row>
    <row r="76" spans="1:42" ht="17.10000000000000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</row>
    <row r="77" spans="1:42" s="34" customFormat="1" ht="281.25">
      <c r="A77" s="818">
        <v>1</v>
      </c>
      <c r="B77" s="338"/>
      <c r="C77" s="338"/>
      <c r="D77" s="338"/>
      <c r="E77" s="339"/>
      <c r="F77" s="473"/>
      <c r="G77" s="473"/>
      <c r="H77" s="473"/>
      <c r="I77" s="341"/>
      <c r="J77" s="179"/>
      <c r="K77" s="179"/>
      <c r="L77" s="337">
        <f>mergeValue(A77)</f>
        <v>1</v>
      </c>
      <c r="M77" s="572" t="s">
        <v>23</v>
      </c>
      <c r="N77" s="555"/>
      <c r="O77" s="905"/>
      <c r="P77" s="873"/>
      <c r="Q77" s="873"/>
      <c r="R77" s="873"/>
      <c r="S77" s="873"/>
      <c r="T77" s="873"/>
      <c r="U77" s="873"/>
      <c r="V77" s="873"/>
      <c r="W77" s="873"/>
      <c r="X77" s="873"/>
      <c r="Y77" s="873"/>
      <c r="Z77" s="873"/>
      <c r="AA77" s="873"/>
      <c r="AB77" s="873"/>
      <c r="AC77" s="874"/>
      <c r="AD77" s="584" t="s">
        <v>665</v>
      </c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</row>
    <row r="78" spans="1:42" s="34" customFormat="1" ht="371.25">
      <c r="A78" s="818"/>
      <c r="B78" s="818">
        <v>1</v>
      </c>
      <c r="C78" s="338"/>
      <c r="D78" s="338"/>
      <c r="E78" s="473"/>
      <c r="F78" s="473"/>
      <c r="G78" s="473"/>
      <c r="H78" s="473"/>
      <c r="I78" s="199"/>
      <c r="J78" s="180"/>
      <c r="L78" s="337" t="str">
        <f>mergeValue(A78) &amp;"."&amp; mergeValue(B78)</f>
        <v>1.1</v>
      </c>
      <c r="M78" s="158" t="s">
        <v>18</v>
      </c>
      <c r="N78" s="283"/>
      <c r="O78" s="905"/>
      <c r="P78" s="873"/>
      <c r="Q78" s="873"/>
      <c r="R78" s="873"/>
      <c r="S78" s="873"/>
      <c r="T78" s="873"/>
      <c r="U78" s="873"/>
      <c r="V78" s="873"/>
      <c r="W78" s="873"/>
      <c r="X78" s="873"/>
      <c r="Y78" s="873"/>
      <c r="Z78" s="873"/>
      <c r="AA78" s="873"/>
      <c r="AB78" s="873"/>
      <c r="AC78" s="874"/>
      <c r="AD78" s="284" t="s">
        <v>511</v>
      </c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</row>
    <row r="79" spans="1:42" s="34" customFormat="1" ht="409.5">
      <c r="A79" s="818"/>
      <c r="B79" s="818"/>
      <c r="C79" s="818">
        <v>1</v>
      </c>
      <c r="D79" s="338"/>
      <c r="E79" s="473"/>
      <c r="F79" s="473"/>
      <c r="G79" s="473"/>
      <c r="H79" s="473"/>
      <c r="I79" s="342"/>
      <c r="J79" s="180"/>
      <c r="K79" s="101"/>
      <c r="L79" s="337" t="str">
        <f>mergeValue(A79) &amp;"."&amp; mergeValue(B79)&amp;"."&amp; mergeValue(C79)</f>
        <v>1.1.1</v>
      </c>
      <c r="M79" s="159" t="s">
        <v>400</v>
      </c>
      <c r="N79" s="283"/>
      <c r="O79" s="905"/>
      <c r="P79" s="873"/>
      <c r="Q79" s="873"/>
      <c r="R79" s="873"/>
      <c r="S79" s="873"/>
      <c r="T79" s="873"/>
      <c r="U79" s="873"/>
      <c r="V79" s="873"/>
      <c r="W79" s="873"/>
      <c r="X79" s="873"/>
      <c r="Y79" s="873"/>
      <c r="Z79" s="873"/>
      <c r="AA79" s="873"/>
      <c r="AB79" s="873"/>
      <c r="AC79" s="874"/>
      <c r="AD79" s="284" t="s">
        <v>633</v>
      </c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</row>
    <row r="80" spans="1:42" s="34" customFormat="1" ht="409.5">
      <c r="A80" s="818"/>
      <c r="B80" s="818"/>
      <c r="C80" s="818"/>
      <c r="D80" s="818">
        <v>1</v>
      </c>
      <c r="E80" s="473"/>
      <c r="F80" s="473"/>
      <c r="G80" s="473"/>
      <c r="H80" s="473"/>
      <c r="I80" s="814"/>
      <c r="J80" s="180"/>
      <c r="K80" s="101"/>
      <c r="L80" s="337" t="str">
        <f>mergeValue(A80) &amp;"."&amp; mergeValue(B80)&amp;"."&amp; mergeValue(C80)&amp;"."&amp; mergeValue(D80)</f>
        <v>1.1.1.1</v>
      </c>
      <c r="M80" s="160" t="s">
        <v>424</v>
      </c>
      <c r="N80" s="283"/>
      <c r="O80" s="902"/>
      <c r="P80" s="903"/>
      <c r="Q80" s="903"/>
      <c r="R80" s="903"/>
      <c r="S80" s="903"/>
      <c r="T80" s="903"/>
      <c r="U80" s="903"/>
      <c r="V80" s="903"/>
      <c r="W80" s="903"/>
      <c r="X80" s="903"/>
      <c r="Y80" s="903"/>
      <c r="Z80" s="903"/>
      <c r="AA80" s="903"/>
      <c r="AB80" s="903"/>
      <c r="AC80" s="904"/>
      <c r="AD80" s="284" t="s">
        <v>634</v>
      </c>
      <c r="AE80" s="296"/>
      <c r="AF80" s="296"/>
      <c r="AG80" s="296"/>
      <c r="AH80" s="296"/>
      <c r="AI80" s="296"/>
      <c r="AJ80" s="296"/>
      <c r="AK80" s="296"/>
      <c r="AL80" s="296"/>
      <c r="AM80" s="296"/>
      <c r="AN80" s="296"/>
      <c r="AO80" s="296"/>
      <c r="AP80" s="296"/>
    </row>
    <row r="81" spans="1:42" s="34" customFormat="1" ht="33.75" customHeight="1">
      <c r="A81" s="818"/>
      <c r="B81" s="818"/>
      <c r="C81" s="818"/>
      <c r="D81" s="818"/>
      <c r="E81" s="818">
        <v>1</v>
      </c>
      <c r="F81" s="473"/>
      <c r="G81" s="473"/>
      <c r="H81" s="473"/>
      <c r="I81" s="814"/>
      <c r="J81" s="814"/>
      <c r="K81" s="101"/>
      <c r="L81" s="337" t="str">
        <f>mergeValue(A81) &amp;"."&amp; mergeValue(B81)&amp;"."&amp; mergeValue(C81)&amp;"."&amp; mergeValue(D81)&amp;"."&amp; mergeValue(E81)</f>
        <v>1.1.1.1.1</v>
      </c>
      <c r="M81" s="171" t="s">
        <v>10</v>
      </c>
      <c r="N81" s="284"/>
      <c r="O81" s="823"/>
      <c r="P81" s="824"/>
      <c r="Q81" s="824"/>
      <c r="R81" s="824"/>
      <c r="S81" s="824"/>
      <c r="T81" s="824"/>
      <c r="U81" s="824"/>
      <c r="V81" s="824"/>
      <c r="W81" s="824"/>
      <c r="X81" s="824"/>
      <c r="Y81" s="824"/>
      <c r="Z81" s="824"/>
      <c r="AA81" s="824"/>
      <c r="AB81" s="824"/>
      <c r="AC81" s="825"/>
      <c r="AD81" s="284" t="s">
        <v>512</v>
      </c>
      <c r="AE81" s="296"/>
      <c r="AF81" s="315" t="str">
        <f>strCheckUnique(AG81:AG84)</f>
        <v/>
      </c>
      <c r="AG81" s="296"/>
      <c r="AH81" s="315"/>
      <c r="AI81" s="296"/>
      <c r="AJ81" s="296"/>
      <c r="AK81" s="296"/>
      <c r="AL81" s="296"/>
      <c r="AM81" s="296"/>
      <c r="AN81" s="296"/>
      <c r="AO81" s="296"/>
      <c r="AP81" s="296"/>
    </row>
    <row r="82" spans="1:42" s="34" customFormat="1" ht="66" customHeight="1">
      <c r="A82" s="818"/>
      <c r="B82" s="818"/>
      <c r="C82" s="818"/>
      <c r="D82" s="818"/>
      <c r="E82" s="818"/>
      <c r="F82" s="338">
        <v>1</v>
      </c>
      <c r="G82" s="338"/>
      <c r="H82" s="338"/>
      <c r="I82" s="814"/>
      <c r="J82" s="814"/>
      <c r="K82" s="342"/>
      <c r="L82" s="337" t="str">
        <f>mergeValue(A82) &amp;"."&amp; mergeValue(B82)&amp;"."&amp; mergeValue(C82)&amp;"."&amp; mergeValue(D82)&amp;"."&amp; mergeValue(E82)&amp;"."&amp; mergeValue(F82)</f>
        <v>1.1.1.1.1.1</v>
      </c>
      <c r="M82" s="331"/>
      <c r="N82" s="297"/>
      <c r="O82" s="696"/>
      <c r="P82" s="191"/>
      <c r="Q82" s="191"/>
      <c r="R82" s="809"/>
      <c r="S82" s="820" t="s">
        <v>87</v>
      </c>
      <c r="T82" s="809"/>
      <c r="U82" s="820" t="s">
        <v>87</v>
      </c>
      <c r="V82" s="696"/>
      <c r="W82" s="191"/>
      <c r="X82" s="191"/>
      <c r="Y82" s="809"/>
      <c r="Z82" s="820" t="s">
        <v>87</v>
      </c>
      <c r="AA82" s="809"/>
      <c r="AB82" s="820" t="s">
        <v>88</v>
      </c>
      <c r="AC82" s="280"/>
      <c r="AD82" s="805" t="s">
        <v>666</v>
      </c>
      <c r="AE82" s="296" t="str">
        <f>strCheckDate(O83:AC83)</f>
        <v/>
      </c>
      <c r="AF82" s="315"/>
      <c r="AG82" s="315" t="str">
        <f>IF(M82="","",M82 )</f>
        <v/>
      </c>
      <c r="AH82" s="315"/>
      <c r="AI82" s="315"/>
      <c r="AJ82" s="315"/>
      <c r="AK82" s="296"/>
      <c r="AL82" s="296"/>
      <c r="AM82" s="296"/>
      <c r="AN82" s="296"/>
      <c r="AO82" s="296"/>
      <c r="AP82" s="296"/>
    </row>
    <row r="83" spans="1:42" s="34" customFormat="1" ht="14.25" hidden="1" customHeight="1">
      <c r="A83" s="818"/>
      <c r="B83" s="818"/>
      <c r="C83" s="818"/>
      <c r="D83" s="818"/>
      <c r="E83" s="818"/>
      <c r="F83" s="338"/>
      <c r="G83" s="338"/>
      <c r="H83" s="338"/>
      <c r="I83" s="814"/>
      <c r="J83" s="814"/>
      <c r="K83" s="342"/>
      <c r="L83" s="170"/>
      <c r="M83" s="204"/>
      <c r="N83" s="297"/>
      <c r="O83" s="297"/>
      <c r="P83" s="294"/>
      <c r="Q83" s="295" t="str">
        <f>R82 &amp; "-" &amp; T82</f>
        <v>-</v>
      </c>
      <c r="R83" s="809"/>
      <c r="S83" s="820"/>
      <c r="T83" s="822"/>
      <c r="U83" s="820"/>
      <c r="V83" s="297"/>
      <c r="W83" s="294"/>
      <c r="X83" s="295" t="str">
        <f>Y82 &amp; "-" &amp; AA82</f>
        <v>-</v>
      </c>
      <c r="Y83" s="809"/>
      <c r="Z83" s="820"/>
      <c r="AA83" s="822"/>
      <c r="AB83" s="820"/>
      <c r="AC83" s="280"/>
      <c r="AD83" s="806"/>
      <c r="AE83" s="296"/>
      <c r="AF83" s="315"/>
      <c r="AG83" s="315"/>
      <c r="AH83" s="315"/>
      <c r="AI83" s="315"/>
      <c r="AJ83" s="315"/>
      <c r="AK83" s="296"/>
      <c r="AL83" s="296"/>
      <c r="AM83" s="296"/>
      <c r="AN83" s="296"/>
      <c r="AO83" s="296"/>
      <c r="AP83" s="296"/>
    </row>
    <row r="84" spans="1:42" ht="15" customHeight="1">
      <c r="A84" s="818"/>
      <c r="B84" s="818"/>
      <c r="C84" s="818"/>
      <c r="D84" s="818"/>
      <c r="E84" s="818"/>
      <c r="F84" s="338"/>
      <c r="G84" s="338"/>
      <c r="H84" s="338"/>
      <c r="I84" s="814"/>
      <c r="J84" s="814"/>
      <c r="K84" s="200"/>
      <c r="L84" s="111"/>
      <c r="M84" s="174" t="s">
        <v>425</v>
      </c>
      <c r="N84" s="163"/>
      <c r="O84" s="156"/>
      <c r="P84" s="156"/>
      <c r="Q84" s="156"/>
      <c r="R84" s="260"/>
      <c r="S84" s="197"/>
      <c r="T84" s="197"/>
      <c r="U84" s="197"/>
      <c r="V84" s="156"/>
      <c r="W84" s="156"/>
      <c r="X84" s="156"/>
      <c r="Y84" s="260"/>
      <c r="Z84" s="197"/>
      <c r="AA84" s="197"/>
      <c r="AB84" s="197"/>
      <c r="AC84" s="185"/>
      <c r="AD84" s="807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</row>
    <row r="85" spans="1:42" ht="14.25">
      <c r="A85" s="818"/>
      <c r="B85" s="818"/>
      <c r="C85" s="818"/>
      <c r="D85" s="818"/>
      <c r="E85" s="338"/>
      <c r="F85" s="473"/>
      <c r="G85" s="473"/>
      <c r="H85" s="473"/>
      <c r="I85" s="814"/>
      <c r="J85" s="85"/>
      <c r="K85" s="200"/>
      <c r="L85" s="111"/>
      <c r="M85" s="163" t="s">
        <v>13</v>
      </c>
      <c r="N85" s="162"/>
      <c r="O85" s="156"/>
      <c r="P85" s="156"/>
      <c r="Q85" s="156"/>
      <c r="R85" s="260"/>
      <c r="S85" s="197"/>
      <c r="T85" s="197"/>
      <c r="U85" s="196"/>
      <c r="V85" s="156"/>
      <c r="W85" s="156"/>
      <c r="X85" s="156"/>
      <c r="Y85" s="260"/>
      <c r="Z85" s="197"/>
      <c r="AA85" s="197"/>
      <c r="AB85" s="196"/>
      <c r="AC85" s="197"/>
      <c r="AD85" s="18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</row>
    <row r="86" spans="1:42" ht="14.25">
      <c r="A86" s="818"/>
      <c r="B86" s="818"/>
      <c r="C86" s="818"/>
      <c r="D86" s="338"/>
      <c r="E86" s="343"/>
      <c r="F86" s="473"/>
      <c r="G86" s="473"/>
      <c r="H86" s="473"/>
      <c r="I86" s="200"/>
      <c r="J86" s="85"/>
      <c r="K86" s="179"/>
      <c r="L86" s="111"/>
      <c r="M86" s="162" t="s">
        <v>426</v>
      </c>
      <c r="N86" s="161"/>
      <c r="O86" s="156"/>
      <c r="P86" s="156"/>
      <c r="Q86" s="156"/>
      <c r="R86" s="260"/>
      <c r="S86" s="197"/>
      <c r="T86" s="197"/>
      <c r="U86" s="196"/>
      <c r="V86" s="156"/>
      <c r="W86" s="156"/>
      <c r="X86" s="156"/>
      <c r="Y86" s="260"/>
      <c r="Z86" s="197"/>
      <c r="AA86" s="197"/>
      <c r="AB86" s="196"/>
      <c r="AC86" s="197"/>
      <c r="AD86" s="18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</row>
    <row r="87" spans="1:42" ht="14.25">
      <c r="A87" s="818"/>
      <c r="B87" s="818"/>
      <c r="C87" s="338"/>
      <c r="D87" s="338"/>
      <c r="E87" s="343"/>
      <c r="F87" s="473"/>
      <c r="G87" s="473"/>
      <c r="H87" s="473"/>
      <c r="I87" s="200"/>
      <c r="J87" s="85"/>
      <c r="K87" s="179"/>
      <c r="L87" s="111"/>
      <c r="M87" s="161" t="s">
        <v>401</v>
      </c>
      <c r="N87" s="161"/>
      <c r="O87" s="161"/>
      <c r="P87" s="161"/>
      <c r="Q87" s="161"/>
      <c r="R87" s="260"/>
      <c r="S87" s="197"/>
      <c r="T87" s="197"/>
      <c r="U87" s="196"/>
      <c r="V87" s="161"/>
      <c r="W87" s="161"/>
      <c r="X87" s="161"/>
      <c r="Y87" s="260"/>
      <c r="Z87" s="197"/>
      <c r="AA87" s="197"/>
      <c r="AB87" s="196"/>
      <c r="AC87" s="197"/>
      <c r="AD87" s="18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</row>
    <row r="88" spans="1:42" ht="14.25">
      <c r="A88" s="818"/>
      <c r="B88" s="338"/>
      <c r="C88" s="343"/>
      <c r="D88" s="343"/>
      <c r="E88" s="343"/>
      <c r="F88" s="473"/>
      <c r="G88" s="473"/>
      <c r="H88" s="473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60"/>
      <c r="S88" s="197"/>
      <c r="T88" s="197"/>
      <c r="U88" s="196"/>
      <c r="V88" s="161"/>
      <c r="W88" s="161"/>
      <c r="X88" s="161"/>
      <c r="Y88" s="260"/>
      <c r="Z88" s="197"/>
      <c r="AA88" s="197"/>
      <c r="AB88" s="196"/>
      <c r="AC88" s="197"/>
      <c r="AD88" s="18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</row>
    <row r="89" spans="1:42" ht="14.25">
      <c r="A89" s="338"/>
      <c r="B89" s="344"/>
      <c r="C89" s="344"/>
      <c r="D89" s="344"/>
      <c r="E89" s="345"/>
      <c r="F89" s="344"/>
      <c r="G89" s="473"/>
      <c r="H89" s="473"/>
      <c r="I89" s="199"/>
      <c r="J89" s="85"/>
      <c r="K89" s="342"/>
      <c r="L89" s="111"/>
      <c r="M89" s="209" t="s">
        <v>311</v>
      </c>
      <c r="N89" s="161"/>
      <c r="O89" s="161"/>
      <c r="P89" s="161"/>
      <c r="Q89" s="161"/>
      <c r="R89" s="260"/>
      <c r="S89" s="197"/>
      <c r="T89" s="197"/>
      <c r="U89" s="196"/>
      <c r="V89" s="197"/>
      <c r="W89" s="18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</row>
    <row r="90" spans="1:42" s="33" customFormat="1" ht="17.100000000000001" hidden="1" customHeight="1">
      <c r="G90" s="33" t="s">
        <v>15</v>
      </c>
      <c r="I90" s="33" t="s">
        <v>71</v>
      </c>
      <c r="V90" s="182"/>
    </row>
    <row r="91" spans="1:42" ht="17.100000000000001" hidden="1" customHeight="1">
      <c r="X91" s="126"/>
      <c r="Y91" s="42"/>
      <c r="Z91" s="42"/>
    </row>
    <row r="92" spans="1:42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72"/>
      <c r="P92" s="873"/>
      <c r="Q92" s="873"/>
      <c r="R92" s="873"/>
      <c r="S92" s="873"/>
      <c r="T92" s="873"/>
      <c r="U92" s="873"/>
      <c r="V92" s="873"/>
      <c r="W92" s="873"/>
      <c r="X92" s="873"/>
      <c r="Y92" s="873"/>
      <c r="Z92" s="873"/>
      <c r="AA92" s="874"/>
      <c r="AB92" s="187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</row>
    <row r="93" spans="1:42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71"/>
      <c r="O93" s="872"/>
      <c r="P93" s="873"/>
      <c r="Q93" s="873"/>
      <c r="R93" s="873"/>
      <c r="S93" s="873"/>
      <c r="T93" s="873"/>
      <c r="U93" s="873"/>
      <c r="V93" s="873"/>
      <c r="W93" s="873"/>
      <c r="X93" s="873"/>
      <c r="Y93" s="873"/>
      <c r="Z93" s="873"/>
      <c r="AA93" s="874"/>
      <c r="AB93" s="187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</row>
    <row r="94" spans="1:42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72"/>
      <c r="O94" s="872"/>
      <c r="P94" s="873"/>
      <c r="Q94" s="873"/>
      <c r="R94" s="873"/>
      <c r="S94" s="873"/>
      <c r="T94" s="873"/>
      <c r="U94" s="873"/>
      <c r="V94" s="873"/>
      <c r="W94" s="873"/>
      <c r="X94" s="873"/>
      <c r="Y94" s="873"/>
      <c r="Z94" s="873"/>
      <c r="AA94" s="874"/>
      <c r="AB94" s="187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</row>
    <row r="95" spans="1:42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3"/>
      <c r="O95" s="872"/>
      <c r="P95" s="873"/>
      <c r="Q95" s="873"/>
      <c r="R95" s="873"/>
      <c r="S95" s="873"/>
      <c r="T95" s="873"/>
      <c r="U95" s="873"/>
      <c r="V95" s="873"/>
      <c r="W95" s="873"/>
      <c r="X95" s="873"/>
      <c r="Y95" s="873"/>
      <c r="Z95" s="873"/>
      <c r="AA95" s="874"/>
      <c r="AB95" s="187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</row>
    <row r="96" spans="1:42" s="34" customFormat="1" ht="0.2" hidden="1" customHeight="1">
      <c r="G96" s="200"/>
      <c r="H96" s="199"/>
      <c r="I96" s="303"/>
      <c r="J96" s="180"/>
      <c r="L96" s="169"/>
      <c r="M96" s="171"/>
      <c r="N96" s="190"/>
      <c r="O96" s="282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8"/>
      <c r="AB96" s="189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</row>
    <row r="97" spans="7:40" s="34" customFormat="1" ht="15" hidden="1" customHeight="1">
      <c r="G97" s="201"/>
      <c r="H97" s="199"/>
      <c r="I97" s="875"/>
      <c r="J97" s="302"/>
      <c r="K97" s="202"/>
      <c r="L97" s="169" t="s">
        <v>22</v>
      </c>
      <c r="M97" s="172" t="s">
        <v>10</v>
      </c>
      <c r="N97" s="270"/>
      <c r="O97" s="886"/>
      <c r="P97" s="887"/>
      <c r="Q97" s="887"/>
      <c r="R97" s="887"/>
      <c r="S97" s="887"/>
      <c r="T97" s="887"/>
      <c r="U97" s="887"/>
      <c r="V97" s="887"/>
      <c r="W97" s="887"/>
      <c r="X97" s="887"/>
      <c r="Y97" s="887"/>
      <c r="Z97" s="887"/>
      <c r="AA97" s="888"/>
      <c r="AB97" s="187"/>
      <c r="AC97" s="296"/>
      <c r="AD97" s="315" t="str">
        <f>strCheckUnique(AE97:AE103)</f>
        <v/>
      </c>
      <c r="AE97" s="296"/>
      <c r="AF97" s="315"/>
      <c r="AG97" s="296"/>
      <c r="AH97" s="296"/>
      <c r="AI97" s="296"/>
      <c r="AJ97" s="296"/>
      <c r="AK97" s="296"/>
      <c r="AL97" s="296"/>
      <c r="AM97" s="296"/>
      <c r="AN97" s="296"/>
    </row>
    <row r="98" spans="7:40" s="34" customFormat="1" ht="15" hidden="1" customHeight="1">
      <c r="G98" s="201"/>
      <c r="H98" s="199">
        <v>1</v>
      </c>
      <c r="I98" s="875"/>
      <c r="J98" s="838"/>
      <c r="K98" s="202"/>
      <c r="L98" s="170"/>
      <c r="M98" s="173"/>
      <c r="N98" s="204"/>
      <c r="O98" s="191"/>
      <c r="P98" s="265"/>
      <c r="Q98" s="265"/>
      <c r="R98" s="265"/>
      <c r="S98" s="265"/>
      <c r="T98" s="265"/>
      <c r="U98" s="265"/>
      <c r="V98" s="295" t="str">
        <f>W98 &amp; "-" &amp; Y98</f>
        <v>-</v>
      </c>
      <c r="W98" s="876"/>
      <c r="X98" s="820" t="s">
        <v>87</v>
      </c>
      <c r="Y98" s="876"/>
      <c r="Z98" s="866" t="s">
        <v>88</v>
      </c>
      <c r="AA98" s="125"/>
      <c r="AB98" s="187"/>
      <c r="AC98" s="296" t="str">
        <f>strCheckDate(O98:AA98)</f>
        <v/>
      </c>
      <c r="AD98" s="315"/>
      <c r="AE98" s="315" t="str">
        <f>IF(M98="","",M98 )</f>
        <v/>
      </c>
      <c r="AF98" s="315"/>
      <c r="AG98" s="315"/>
      <c r="AH98" s="315"/>
      <c r="AI98" s="296"/>
      <c r="AJ98" s="296"/>
      <c r="AK98" s="296"/>
      <c r="AL98" s="296"/>
      <c r="AM98" s="296"/>
      <c r="AN98" s="296"/>
    </row>
    <row r="99" spans="7:40" s="34" customFormat="1" ht="0.2" hidden="1" customHeight="1">
      <c r="G99" s="201"/>
      <c r="H99" s="199"/>
      <c r="I99" s="875"/>
      <c r="J99" s="838"/>
      <c r="K99" s="202"/>
      <c r="L99" s="170"/>
      <c r="M99" s="204"/>
      <c r="N99" s="204"/>
      <c r="O99" s="191"/>
      <c r="P99" s="265"/>
      <c r="Q99" s="265"/>
      <c r="R99" s="265"/>
      <c r="S99" s="265"/>
      <c r="T99" s="265"/>
      <c r="U99" s="295"/>
      <c r="V99" s="295"/>
      <c r="W99" s="877"/>
      <c r="X99" s="820"/>
      <c r="Y99" s="877"/>
      <c r="Z99" s="867"/>
      <c r="AA99" s="125"/>
      <c r="AB99" s="300"/>
      <c r="AC99" s="296"/>
      <c r="AD99" s="296"/>
      <c r="AE99" s="296"/>
      <c r="AF99" s="315">
        <f ca="1">OFFSET(AF99,-1,0)</f>
        <v>0</v>
      </c>
      <c r="AG99" s="296"/>
      <c r="AH99" s="296"/>
      <c r="AI99" s="296"/>
      <c r="AJ99" s="296"/>
      <c r="AK99" s="296"/>
      <c r="AL99" s="296"/>
      <c r="AM99" s="296"/>
      <c r="AN99" s="296"/>
    </row>
    <row r="100" spans="7:40" s="34" customFormat="1" ht="15" hidden="1" customHeight="1">
      <c r="G100" s="201"/>
      <c r="H100" s="199"/>
      <c r="I100" s="875"/>
      <c r="J100" s="838"/>
      <c r="K100" s="202"/>
      <c r="L100" s="193"/>
      <c r="M100" s="194"/>
      <c r="N100" s="266"/>
      <c r="O100" s="191"/>
      <c r="P100" s="265"/>
      <c r="Q100" s="265"/>
      <c r="R100" s="265"/>
      <c r="S100" s="265"/>
      <c r="T100" s="265"/>
      <c r="U100" s="265"/>
      <c r="V100" s="295" t="str">
        <f>W100 &amp; "-" &amp; Y100</f>
        <v>-</v>
      </c>
      <c r="W100" s="876"/>
      <c r="X100" s="820" t="s">
        <v>87</v>
      </c>
      <c r="Y100" s="876"/>
      <c r="Z100" s="866" t="s">
        <v>88</v>
      </c>
      <c r="AA100" s="285"/>
      <c r="AB100" s="185"/>
      <c r="AC100" s="296" t="str">
        <f>strCheckDate(O100:AA100)</f>
        <v/>
      </c>
      <c r="AD100" s="296"/>
      <c r="AE100" s="296"/>
      <c r="AF100" s="315"/>
      <c r="AG100" s="296"/>
      <c r="AH100" s="296"/>
      <c r="AI100" s="296"/>
      <c r="AJ100" s="296"/>
      <c r="AK100" s="296"/>
      <c r="AL100" s="296"/>
      <c r="AM100" s="296"/>
      <c r="AN100" s="296"/>
    </row>
    <row r="101" spans="7:40" s="34" customFormat="1" ht="0.2" hidden="1" customHeight="1">
      <c r="G101" s="201"/>
      <c r="H101" s="199"/>
      <c r="I101" s="875"/>
      <c r="J101" s="838"/>
      <c r="K101" s="202"/>
      <c r="L101" s="195"/>
      <c r="M101" s="299"/>
      <c r="N101" s="269"/>
      <c r="O101" s="191"/>
      <c r="P101" s="265"/>
      <c r="Q101" s="265"/>
      <c r="R101" s="265"/>
      <c r="S101" s="265"/>
      <c r="T101" s="265"/>
      <c r="U101" s="295"/>
      <c r="V101" s="295"/>
      <c r="W101" s="877"/>
      <c r="X101" s="820"/>
      <c r="Y101" s="877"/>
      <c r="Z101" s="867"/>
      <c r="AA101" s="285"/>
      <c r="AB101" s="186"/>
      <c r="AC101" s="296"/>
      <c r="AD101" s="296"/>
      <c r="AE101" s="296"/>
      <c r="AF101" s="315">
        <f ca="1">OFFSET(AF101,-1,0)</f>
        <v>0</v>
      </c>
      <c r="AG101" s="296"/>
      <c r="AH101" s="296"/>
      <c r="AI101" s="296"/>
      <c r="AJ101" s="296"/>
      <c r="AK101" s="296"/>
      <c r="AL101" s="296"/>
      <c r="AM101" s="296"/>
      <c r="AN101" s="296"/>
    </row>
    <row r="102" spans="7:40" s="34" customFormat="1" ht="15" hidden="1" customHeight="1">
      <c r="G102" s="201"/>
      <c r="H102" s="199"/>
      <c r="I102" s="875"/>
      <c r="J102" s="838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</row>
    <row r="103" spans="7:40" ht="15" hidden="1" customHeight="1">
      <c r="G103" s="201"/>
      <c r="H103" s="200"/>
      <c r="I103" s="875"/>
      <c r="J103" s="302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7"/>
      <c r="AA103" s="277"/>
      <c r="AB103" s="186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</row>
    <row r="104" spans="7:40" ht="15" hidden="1" customHeight="1">
      <c r="G104" s="200"/>
      <c r="H104" s="200"/>
      <c r="I104" s="303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8"/>
      <c r="AA104" s="278"/>
      <c r="AB104" s="186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4"/>
      <c r="AA105" s="274"/>
      <c r="AB105" s="186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5"/>
      <c r="AA106" s="275"/>
      <c r="AB106" s="186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6"/>
      <c r="AA107" s="276"/>
      <c r="AB107" s="186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9"/>
      <c r="AA108" s="279"/>
      <c r="AB108" s="186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6"/>
      <c r="O109" s="191"/>
      <c r="P109" s="265"/>
      <c r="Q109" s="265"/>
      <c r="R109" s="265"/>
      <c r="S109" s="265"/>
      <c r="T109" s="265"/>
      <c r="U109" s="265"/>
      <c r="V109" s="265"/>
      <c r="W109" s="80"/>
      <c r="X109" s="304" t="s">
        <v>87</v>
      </c>
      <c r="Y109" s="80"/>
      <c r="Z109" s="124" t="s">
        <v>88</v>
      </c>
      <c r="AA109" s="125"/>
      <c r="AB109" s="287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72"/>
      <c r="P114" s="873"/>
      <c r="Q114" s="873"/>
      <c r="R114" s="873"/>
      <c r="S114" s="873"/>
      <c r="T114" s="873"/>
      <c r="U114" s="873"/>
      <c r="V114" s="874"/>
      <c r="W114" s="187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71"/>
      <c r="O115" s="872"/>
      <c r="P115" s="873"/>
      <c r="Q115" s="873"/>
      <c r="R115" s="873"/>
      <c r="S115" s="873"/>
      <c r="T115" s="873"/>
      <c r="U115" s="873"/>
      <c r="V115" s="874"/>
      <c r="W115" s="187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72"/>
      <c r="O116" s="872"/>
      <c r="P116" s="873"/>
      <c r="Q116" s="873"/>
      <c r="R116" s="873"/>
      <c r="S116" s="873"/>
      <c r="T116" s="873"/>
      <c r="U116" s="873"/>
      <c r="V116" s="874"/>
      <c r="W116" s="187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3"/>
      <c r="O117" s="872"/>
      <c r="P117" s="873"/>
      <c r="Q117" s="873"/>
      <c r="R117" s="873"/>
      <c r="S117" s="873"/>
      <c r="T117" s="873"/>
      <c r="U117" s="873"/>
      <c r="V117" s="874"/>
      <c r="W117" s="187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</row>
    <row r="118" spans="7:35" s="34" customFormat="1" ht="24.95" hidden="1" customHeight="1">
      <c r="G118" s="179"/>
      <c r="H118" s="177"/>
      <c r="I118" s="837"/>
      <c r="J118" s="180"/>
      <c r="L118" s="169"/>
      <c r="M118" s="171"/>
      <c r="N118" s="190"/>
      <c r="O118" s="282"/>
      <c r="P118" s="267"/>
      <c r="Q118" s="267"/>
      <c r="R118" s="267"/>
      <c r="S118" s="267"/>
      <c r="T118" s="267"/>
      <c r="U118" s="267"/>
      <c r="V118" s="268"/>
      <c r="W118" s="189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</row>
    <row r="119" spans="7:35" s="34" customFormat="1" ht="15" hidden="1" customHeight="1">
      <c r="G119" s="181"/>
      <c r="H119" s="177"/>
      <c r="I119" s="837"/>
      <c r="J119" s="838"/>
      <c r="L119" s="169" t="s">
        <v>22</v>
      </c>
      <c r="M119" s="172" t="s">
        <v>10</v>
      </c>
      <c r="N119" s="270"/>
      <c r="O119" s="886"/>
      <c r="P119" s="887"/>
      <c r="Q119" s="887"/>
      <c r="R119" s="887"/>
      <c r="S119" s="887"/>
      <c r="T119" s="887"/>
      <c r="U119" s="887"/>
      <c r="V119" s="888"/>
      <c r="W119" s="187"/>
      <c r="X119" s="296"/>
      <c r="Y119" s="315" t="str">
        <f>strCheckUnique(Z119:Z122)</f>
        <v/>
      </c>
      <c r="Z119" s="296"/>
      <c r="AA119" s="315"/>
      <c r="AB119" s="296"/>
      <c r="AC119" s="296"/>
      <c r="AD119" s="296"/>
      <c r="AE119" s="296"/>
      <c r="AF119" s="296"/>
      <c r="AG119" s="296"/>
      <c r="AH119" s="296"/>
      <c r="AI119" s="296"/>
    </row>
    <row r="120" spans="7:35" s="34" customFormat="1" ht="17.100000000000001" hidden="1" customHeight="1">
      <c r="G120" s="181"/>
      <c r="H120" s="177">
        <v>1</v>
      </c>
      <c r="I120" s="837"/>
      <c r="J120" s="838"/>
      <c r="K120" s="202"/>
      <c r="L120" s="170"/>
      <c r="M120" s="173"/>
      <c r="N120" s="204"/>
      <c r="O120" s="191"/>
      <c r="P120" s="191"/>
      <c r="Q120" s="191"/>
      <c r="R120" s="881"/>
      <c r="S120" s="906" t="s">
        <v>87</v>
      </c>
      <c r="T120" s="881"/>
      <c r="U120" s="866" t="s">
        <v>88</v>
      </c>
      <c r="V120" s="184"/>
      <c r="W120" s="187"/>
      <c r="X120" s="296" t="str">
        <f>strCheckDate(O121:V121)</f>
        <v/>
      </c>
      <c r="Y120" s="315"/>
      <c r="Z120" s="315" t="str">
        <f>IF(M120="","",M120 )</f>
        <v/>
      </c>
      <c r="AA120" s="315"/>
      <c r="AB120" s="315"/>
      <c r="AC120" s="315"/>
      <c r="AD120" s="296"/>
      <c r="AE120" s="296"/>
      <c r="AF120" s="296"/>
      <c r="AG120" s="296"/>
      <c r="AH120" s="296"/>
      <c r="AI120" s="296"/>
    </row>
    <row r="121" spans="7:35" s="34" customFormat="1" ht="0.2" hidden="1" customHeight="1">
      <c r="G121" s="181"/>
      <c r="H121" s="177"/>
      <c r="I121" s="837"/>
      <c r="J121" s="838"/>
      <c r="K121" s="202"/>
      <c r="L121" s="193"/>
      <c r="M121" s="204"/>
      <c r="N121" s="204"/>
      <c r="O121" s="204"/>
      <c r="P121" s="204"/>
      <c r="Q121" s="295" t="str">
        <f>R120 &amp; "-" &amp; T120</f>
        <v>-</v>
      </c>
      <c r="R121" s="882"/>
      <c r="S121" s="907"/>
      <c r="T121" s="882"/>
      <c r="U121" s="867"/>
      <c r="V121" s="184"/>
      <c r="W121" s="189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</row>
    <row r="122" spans="7:35" ht="15" hidden="1" customHeight="1">
      <c r="G122" s="181"/>
      <c r="H122" s="179"/>
      <c r="I122" s="837"/>
      <c r="J122" s="838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7"/>
      <c r="V122" s="157"/>
      <c r="W122" s="18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</row>
    <row r="123" spans="7:35" ht="15" hidden="1" customHeight="1">
      <c r="G123" s="179"/>
      <c r="H123" s="179"/>
      <c r="I123" s="837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8"/>
      <c r="V123" s="157"/>
      <c r="W123" s="186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4"/>
      <c r="V124" s="157"/>
      <c r="W124" s="186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5"/>
      <c r="V125" s="157"/>
      <c r="W125" s="186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6"/>
      <c r="V126" s="157"/>
      <c r="W126" s="186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9"/>
      <c r="V127" s="157"/>
      <c r="W127" s="186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</row>
    <row r="128" spans="7:35" ht="17.100000000000001" hidden="1" customHeight="1"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21"/>
      <c r="Y129" s="321"/>
      <c r="Z129" s="321"/>
      <c r="AA129" s="321"/>
      <c r="AB129" s="321"/>
      <c r="AC129" s="321"/>
      <c r="AD129" s="321"/>
      <c r="AE129" s="321"/>
      <c r="AF129" s="321"/>
      <c r="AG129" s="321"/>
      <c r="AH129" s="321"/>
    </row>
    <row r="130" spans="7:35" ht="17.100000000000001" hidden="1" customHeight="1">
      <c r="T130" s="126"/>
      <c r="U130" s="42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72"/>
      <c r="P131" s="873"/>
      <c r="Q131" s="873"/>
      <c r="R131" s="873"/>
      <c r="S131" s="873"/>
      <c r="T131" s="873"/>
      <c r="U131" s="873"/>
      <c r="V131" s="874"/>
      <c r="W131" s="187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71"/>
      <c r="O132" s="872"/>
      <c r="P132" s="873"/>
      <c r="Q132" s="873"/>
      <c r="R132" s="873"/>
      <c r="S132" s="873"/>
      <c r="T132" s="873"/>
      <c r="U132" s="873"/>
      <c r="V132" s="874"/>
      <c r="W132" s="187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72"/>
      <c r="O133" s="872"/>
      <c r="P133" s="873"/>
      <c r="Q133" s="873"/>
      <c r="R133" s="873"/>
      <c r="S133" s="873"/>
      <c r="T133" s="873"/>
      <c r="U133" s="873"/>
      <c r="V133" s="874"/>
      <c r="W133" s="187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3"/>
      <c r="O134" s="872"/>
      <c r="P134" s="873"/>
      <c r="Q134" s="873"/>
      <c r="R134" s="873"/>
      <c r="S134" s="873"/>
      <c r="T134" s="873"/>
      <c r="U134" s="873"/>
      <c r="V134" s="874"/>
      <c r="W134" s="187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</row>
    <row r="135" spans="7:35" s="34" customFormat="1" ht="24.95" hidden="1" customHeight="1">
      <c r="G135" s="179"/>
      <c r="H135" s="177"/>
      <c r="I135" s="837"/>
      <c r="J135" s="180"/>
      <c r="L135" s="169"/>
      <c r="M135" s="171"/>
      <c r="N135" s="190"/>
      <c r="O135" s="282"/>
      <c r="P135" s="267"/>
      <c r="Q135" s="267"/>
      <c r="R135" s="267"/>
      <c r="S135" s="267"/>
      <c r="T135" s="267"/>
      <c r="U135" s="267"/>
      <c r="V135" s="268"/>
      <c r="W135" s="189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</row>
    <row r="136" spans="7:35" s="34" customFormat="1" ht="15" hidden="1" customHeight="1">
      <c r="G136" s="181"/>
      <c r="H136" s="177"/>
      <c r="I136" s="837"/>
      <c r="J136" s="838"/>
      <c r="L136" s="169" t="s">
        <v>22</v>
      </c>
      <c r="M136" s="172" t="s">
        <v>10</v>
      </c>
      <c r="N136" s="270"/>
      <c r="O136" s="886"/>
      <c r="P136" s="887"/>
      <c r="Q136" s="887"/>
      <c r="R136" s="887"/>
      <c r="S136" s="887"/>
      <c r="T136" s="887"/>
      <c r="U136" s="887"/>
      <c r="V136" s="888"/>
      <c r="W136" s="187"/>
      <c r="X136" s="296"/>
      <c r="Y136" s="315" t="str">
        <f>strCheckUnique(Z136:Z139)</f>
        <v/>
      </c>
      <c r="Z136" s="296"/>
      <c r="AA136" s="315"/>
      <c r="AB136" s="296"/>
      <c r="AC136" s="296"/>
      <c r="AD136" s="296"/>
      <c r="AE136" s="296"/>
      <c r="AF136" s="296"/>
      <c r="AG136" s="296"/>
      <c r="AH136" s="296"/>
      <c r="AI136" s="296"/>
    </row>
    <row r="137" spans="7:35" s="34" customFormat="1" ht="17.100000000000001" hidden="1" customHeight="1">
      <c r="G137" s="181"/>
      <c r="H137" s="177">
        <v>1</v>
      </c>
      <c r="I137" s="837"/>
      <c r="J137" s="838"/>
      <c r="K137" s="202"/>
      <c r="L137" s="170"/>
      <c r="M137" s="173"/>
      <c r="N137" s="204"/>
      <c r="O137" s="191"/>
      <c r="P137" s="191"/>
      <c r="Q137" s="191"/>
      <c r="R137" s="881"/>
      <c r="S137" s="906" t="s">
        <v>87</v>
      </c>
      <c r="T137" s="881"/>
      <c r="U137" s="866" t="s">
        <v>88</v>
      </c>
      <c r="V137" s="184"/>
      <c r="W137" s="187"/>
      <c r="X137" s="296" t="str">
        <f>strCheckDate(O138:V138)</f>
        <v/>
      </c>
      <c r="Y137" s="315"/>
      <c r="Z137" s="315" t="str">
        <f>IF(M137="","",M137 )</f>
        <v/>
      </c>
      <c r="AA137" s="315"/>
      <c r="AB137" s="315"/>
      <c r="AC137" s="315"/>
      <c r="AD137" s="296"/>
      <c r="AE137" s="296"/>
      <c r="AF137" s="296"/>
      <c r="AG137" s="296"/>
      <c r="AH137" s="296"/>
      <c r="AI137" s="296"/>
    </row>
    <row r="138" spans="7:35" s="34" customFormat="1" ht="0.2" hidden="1" customHeight="1">
      <c r="G138" s="181"/>
      <c r="H138" s="177"/>
      <c r="I138" s="837"/>
      <c r="J138" s="838"/>
      <c r="K138" s="202"/>
      <c r="L138" s="193"/>
      <c r="M138" s="204"/>
      <c r="N138" s="204"/>
      <c r="O138" s="204"/>
      <c r="P138" s="204"/>
      <c r="Q138" s="295" t="str">
        <f>R137 &amp; "-" &amp; T137</f>
        <v>-</v>
      </c>
      <c r="R138" s="882"/>
      <c r="S138" s="907"/>
      <c r="T138" s="882"/>
      <c r="U138" s="867"/>
      <c r="V138" s="184"/>
      <c r="W138" s="189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</row>
    <row r="139" spans="7:35" ht="15" hidden="1" customHeight="1">
      <c r="G139" s="181"/>
      <c r="H139" s="179"/>
      <c r="I139" s="837"/>
      <c r="J139" s="838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7"/>
      <c r="V139" s="157"/>
      <c r="W139" s="18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</row>
    <row r="140" spans="7:35" ht="15" hidden="1" customHeight="1">
      <c r="G140" s="179"/>
      <c r="H140" s="179"/>
      <c r="I140" s="837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8"/>
      <c r="V140" s="157"/>
      <c r="W140" s="186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4"/>
      <c r="V141" s="157"/>
      <c r="W141" s="186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5"/>
      <c r="V142" s="157"/>
      <c r="W142" s="186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6"/>
      <c r="V143" s="157"/>
      <c r="W143" s="186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9"/>
      <c r="V144" s="157"/>
      <c r="W144" s="186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</row>
    <row r="145" spans="7:35" ht="17.100000000000001" hidden="1" customHeight="1"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</row>
    <row r="147" spans="7:35" ht="17.100000000000001" hidden="1" customHeight="1">
      <c r="T147" s="126"/>
      <c r="U147" s="42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72"/>
      <c r="P148" s="873"/>
      <c r="Q148" s="873"/>
      <c r="R148" s="873"/>
      <c r="S148" s="873"/>
      <c r="T148" s="873"/>
      <c r="U148" s="873"/>
      <c r="V148" s="874"/>
      <c r="W148" s="187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71"/>
      <c r="O149" s="872"/>
      <c r="P149" s="873"/>
      <c r="Q149" s="873"/>
      <c r="R149" s="873"/>
      <c r="S149" s="873"/>
      <c r="T149" s="873"/>
      <c r="U149" s="873"/>
      <c r="V149" s="874"/>
      <c r="W149" s="187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72"/>
      <c r="O150" s="872"/>
      <c r="P150" s="873"/>
      <c r="Q150" s="873"/>
      <c r="R150" s="873"/>
      <c r="S150" s="873"/>
      <c r="T150" s="873"/>
      <c r="U150" s="873"/>
      <c r="V150" s="874"/>
      <c r="W150" s="187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3"/>
      <c r="O151" s="872"/>
      <c r="P151" s="873"/>
      <c r="Q151" s="873"/>
      <c r="R151" s="873"/>
      <c r="S151" s="873"/>
      <c r="T151" s="873"/>
      <c r="U151" s="873"/>
      <c r="V151" s="874"/>
      <c r="W151" s="187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</row>
    <row r="152" spans="7:35" s="34" customFormat="1" ht="24.95" hidden="1" customHeight="1">
      <c r="G152" s="179"/>
      <c r="H152" s="177"/>
      <c r="I152" s="837"/>
      <c r="J152" s="180"/>
      <c r="L152" s="169" t="s">
        <v>12</v>
      </c>
      <c r="M152" s="171" t="s">
        <v>9</v>
      </c>
      <c r="N152" s="190"/>
      <c r="O152" s="823"/>
      <c r="P152" s="824"/>
      <c r="Q152" s="824"/>
      <c r="R152" s="824"/>
      <c r="S152" s="824"/>
      <c r="T152" s="824"/>
      <c r="U152" s="824"/>
      <c r="V152" s="825"/>
      <c r="W152" s="187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</row>
    <row r="153" spans="7:35" s="34" customFormat="1" ht="15" hidden="1" customHeight="1">
      <c r="G153" s="181"/>
      <c r="H153" s="177"/>
      <c r="I153" s="837"/>
      <c r="J153" s="838"/>
      <c r="L153" s="169" t="s">
        <v>22</v>
      </c>
      <c r="M153" s="172" t="s">
        <v>10</v>
      </c>
      <c r="N153" s="270"/>
      <c r="O153" s="886"/>
      <c r="P153" s="887"/>
      <c r="Q153" s="887"/>
      <c r="R153" s="887"/>
      <c r="S153" s="887"/>
      <c r="T153" s="887"/>
      <c r="U153" s="887"/>
      <c r="V153" s="888"/>
      <c r="W153" s="187"/>
      <c r="X153" s="296"/>
      <c r="Y153" s="315" t="str">
        <f>strCheckUnique(Z153:Z156)</f>
        <v/>
      </c>
      <c r="Z153" s="296"/>
      <c r="AA153" s="315"/>
      <c r="AB153" s="296"/>
      <c r="AC153" s="296"/>
      <c r="AD153" s="296"/>
      <c r="AE153" s="296"/>
      <c r="AF153" s="296"/>
      <c r="AG153" s="296"/>
      <c r="AH153" s="296"/>
      <c r="AI153" s="296"/>
    </row>
    <row r="154" spans="7:35" s="34" customFormat="1" ht="15.75" hidden="1" customHeight="1">
      <c r="G154" s="181"/>
      <c r="H154" s="177">
        <v>1</v>
      </c>
      <c r="I154" s="837"/>
      <c r="J154" s="838"/>
      <c r="K154" s="202"/>
      <c r="L154" s="170"/>
      <c r="M154" s="173"/>
      <c r="N154" s="204"/>
      <c r="O154" s="322"/>
      <c r="P154" s="191"/>
      <c r="Q154" s="191"/>
      <c r="R154" s="881"/>
      <c r="S154" s="906" t="s">
        <v>87</v>
      </c>
      <c r="T154" s="881"/>
      <c r="U154" s="866" t="s">
        <v>88</v>
      </c>
      <c r="V154" s="184"/>
      <c r="W154" s="187"/>
      <c r="X154" s="296" t="str">
        <f>strCheckDate(O155:V155)</f>
        <v/>
      </c>
      <c r="Y154" s="315"/>
      <c r="Z154" s="315" t="str">
        <f>IF(M154="","",M154 )</f>
        <v/>
      </c>
      <c r="AA154" s="315"/>
      <c r="AB154" s="315"/>
      <c r="AC154" s="315"/>
      <c r="AD154" s="296"/>
      <c r="AE154" s="296"/>
      <c r="AF154" s="296"/>
      <c r="AG154" s="296"/>
      <c r="AH154" s="296"/>
      <c r="AI154" s="296"/>
    </row>
    <row r="155" spans="7:35" s="34" customFormat="1" ht="0.2" hidden="1" customHeight="1">
      <c r="G155" s="181"/>
      <c r="H155" s="177"/>
      <c r="I155" s="837"/>
      <c r="J155" s="838"/>
      <c r="K155" s="202"/>
      <c r="L155" s="193"/>
      <c r="M155" s="204"/>
      <c r="N155" s="204"/>
      <c r="O155" s="204"/>
      <c r="P155" s="204"/>
      <c r="Q155" s="295" t="str">
        <f>R154 &amp; "-" &amp; T154</f>
        <v>-</v>
      </c>
      <c r="R155" s="882"/>
      <c r="S155" s="907"/>
      <c r="T155" s="882"/>
      <c r="U155" s="867"/>
      <c r="V155" s="184"/>
      <c r="W155" s="189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</row>
    <row r="156" spans="7:35" ht="15" hidden="1" customHeight="1">
      <c r="G156" s="181"/>
      <c r="H156" s="179"/>
      <c r="I156" s="837"/>
      <c r="J156" s="838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7"/>
      <c r="V156" s="157"/>
      <c r="W156" s="18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</row>
    <row r="157" spans="7:35" ht="15" hidden="1" customHeight="1">
      <c r="G157" s="179"/>
      <c r="H157" s="179"/>
      <c r="I157" s="837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8"/>
      <c r="V157" s="157"/>
      <c r="W157" s="186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4"/>
      <c r="V158" s="157"/>
      <c r="W158" s="186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5"/>
      <c r="V159" s="157"/>
      <c r="W159" s="186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6"/>
      <c r="V160" s="157"/>
      <c r="W160" s="186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9"/>
      <c r="V161" s="157"/>
      <c r="W161" s="186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833">
        <v>1</v>
      </c>
      <c r="B166" s="296"/>
      <c r="C166" s="296"/>
      <c r="D166" s="296"/>
      <c r="E166" s="296"/>
      <c r="F166" s="318"/>
      <c r="G166" s="318"/>
      <c r="H166" s="318"/>
      <c r="I166" s="96"/>
      <c r="J166" s="86"/>
      <c r="K166" s="86"/>
      <c r="L166" s="337">
        <f>mergeValue(A166)</f>
        <v>1</v>
      </c>
      <c r="M166" s="572" t="s">
        <v>23</v>
      </c>
      <c r="N166" s="868"/>
      <c r="O166" s="869"/>
      <c r="P166" s="869"/>
      <c r="Q166" s="869"/>
      <c r="R166" s="869"/>
      <c r="S166" s="869"/>
      <c r="T166" s="869"/>
      <c r="U166" s="869"/>
      <c r="V166" s="869"/>
      <c r="W166" s="869"/>
      <c r="X166" s="869"/>
      <c r="Y166" s="869"/>
      <c r="Z166" s="869"/>
      <c r="AA166" s="869"/>
      <c r="AB166" s="869"/>
      <c r="AC166" s="869"/>
      <c r="AD166" s="869"/>
      <c r="AE166" s="869"/>
      <c r="AF166" s="869"/>
      <c r="AG166" s="869"/>
      <c r="AH166" s="869"/>
      <c r="AI166" s="869"/>
      <c r="AJ166" s="869"/>
      <c r="AK166" s="869"/>
      <c r="AL166" s="850"/>
      <c r="AM166" s="604" t="s">
        <v>665</v>
      </c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</row>
    <row r="167" spans="1:50" s="34" customFormat="1" ht="22.5">
      <c r="A167" s="833"/>
      <c r="B167" s="833">
        <v>1</v>
      </c>
      <c r="C167" s="296"/>
      <c r="D167" s="296"/>
      <c r="E167" s="296"/>
      <c r="F167" s="346"/>
      <c r="G167" s="562"/>
      <c r="H167" s="562"/>
      <c r="I167" s="218"/>
      <c r="J167" s="46"/>
      <c r="L167" s="337" t="str">
        <f>mergeValue(A167) &amp;"."&amp; mergeValue(B167)</f>
        <v>1.1</v>
      </c>
      <c r="M167" s="158" t="s">
        <v>18</v>
      </c>
      <c r="N167" s="870"/>
      <c r="O167" s="871"/>
      <c r="P167" s="871"/>
      <c r="Q167" s="871"/>
      <c r="R167" s="871"/>
      <c r="S167" s="871"/>
      <c r="T167" s="871"/>
      <c r="U167" s="871"/>
      <c r="V167" s="871"/>
      <c r="W167" s="871"/>
      <c r="X167" s="871"/>
      <c r="Y167" s="871"/>
      <c r="Z167" s="871"/>
      <c r="AA167" s="871"/>
      <c r="AB167" s="871"/>
      <c r="AC167" s="871"/>
      <c r="AD167" s="871"/>
      <c r="AE167" s="871"/>
      <c r="AF167" s="871"/>
      <c r="AG167" s="871"/>
      <c r="AH167" s="871"/>
      <c r="AI167" s="871"/>
      <c r="AJ167" s="871"/>
      <c r="AK167" s="871"/>
      <c r="AL167" s="853"/>
      <c r="AM167" s="603" t="s">
        <v>511</v>
      </c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</row>
    <row r="168" spans="1:50" s="34" customFormat="1" ht="45">
      <c r="A168" s="833"/>
      <c r="B168" s="833"/>
      <c r="C168" s="833">
        <v>1</v>
      </c>
      <c r="D168" s="296"/>
      <c r="E168" s="296"/>
      <c r="F168" s="346"/>
      <c r="G168" s="562"/>
      <c r="H168" s="562"/>
      <c r="I168" s="218"/>
      <c r="J168" s="46"/>
      <c r="L168" s="337" t="str">
        <f>mergeValue(A168) &amp;"."&amp; mergeValue(B168)&amp;"."&amp; mergeValue(C168)</f>
        <v>1.1.1</v>
      </c>
      <c r="M168" s="159" t="s">
        <v>400</v>
      </c>
      <c r="N168" s="870"/>
      <c r="O168" s="871"/>
      <c r="P168" s="871"/>
      <c r="Q168" s="871"/>
      <c r="R168" s="871"/>
      <c r="S168" s="871"/>
      <c r="T168" s="871"/>
      <c r="U168" s="871"/>
      <c r="V168" s="871"/>
      <c r="W168" s="871"/>
      <c r="X168" s="871"/>
      <c r="Y168" s="871"/>
      <c r="Z168" s="871"/>
      <c r="AA168" s="871"/>
      <c r="AB168" s="871"/>
      <c r="AC168" s="871"/>
      <c r="AD168" s="871"/>
      <c r="AE168" s="871"/>
      <c r="AF168" s="871"/>
      <c r="AG168" s="871"/>
      <c r="AH168" s="871"/>
      <c r="AI168" s="871"/>
      <c r="AJ168" s="871"/>
      <c r="AK168" s="871"/>
      <c r="AL168" s="853"/>
      <c r="AM168" s="603" t="s">
        <v>633</v>
      </c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</row>
    <row r="169" spans="1:50" s="34" customFormat="1" ht="20.100000000000001" customHeight="1">
      <c r="A169" s="833"/>
      <c r="B169" s="833"/>
      <c r="C169" s="833"/>
      <c r="D169" s="833">
        <v>1</v>
      </c>
      <c r="E169" s="296"/>
      <c r="F169" s="346"/>
      <c r="G169" s="562"/>
      <c r="H169" s="562"/>
      <c r="I169" s="837"/>
      <c r="J169" s="838"/>
      <c r="K169" s="814"/>
      <c r="L169" s="839" t="str">
        <f>mergeValue(A169) &amp;"."&amp; mergeValue(B169)&amp;"."&amp; mergeValue(C169)&amp;"."&amp; mergeValue(D169)</f>
        <v>1.1.1.1</v>
      </c>
      <c r="M169" s="840"/>
      <c r="N169" s="820" t="s">
        <v>87</v>
      </c>
      <c r="O169" s="834"/>
      <c r="P169" s="843" t="s">
        <v>96</v>
      </c>
      <c r="Q169" s="844"/>
      <c r="R169" s="820" t="s">
        <v>88</v>
      </c>
      <c r="S169" s="834"/>
      <c r="T169" s="841">
        <v>1</v>
      </c>
      <c r="U169" s="845"/>
      <c r="V169" s="820" t="s">
        <v>88</v>
      </c>
      <c r="W169" s="834"/>
      <c r="X169" s="841">
        <v>1</v>
      </c>
      <c r="Y169" s="842"/>
      <c r="Z169" s="820" t="s">
        <v>88</v>
      </c>
      <c r="AA169" s="190"/>
      <c r="AB169" s="112">
        <v>1</v>
      </c>
      <c r="AC169" s="416"/>
      <c r="AD169" s="558"/>
      <c r="AE169" s="558"/>
      <c r="AF169" s="558"/>
      <c r="AG169" s="558"/>
      <c r="AH169" s="560"/>
      <c r="AI169" s="561" t="s">
        <v>87</v>
      </c>
      <c r="AJ169" s="560"/>
      <c r="AK169" s="561" t="s">
        <v>88</v>
      </c>
      <c r="AL169" s="280"/>
      <c r="AM169" s="804" t="s">
        <v>668</v>
      </c>
      <c r="AN169" s="296" t="str">
        <f>strCheckDateOnDP(AD169:AL169,List06_9_DP)</f>
        <v/>
      </c>
      <c r="AO169" s="315" t="str">
        <f>IF(AND(COUNTIF(AP165:AP165,AP169)&gt;1,AP169&lt;&gt;""),"ErrUnique:HasDoubleConn","")</f>
        <v/>
      </c>
      <c r="AP169" s="315"/>
      <c r="AQ169" s="315"/>
      <c r="AR169" s="315"/>
      <c r="AS169" s="315"/>
      <c r="AT169" s="315"/>
      <c r="AU169" s="296"/>
      <c r="AV169" s="296"/>
      <c r="AW169" s="296"/>
      <c r="AX169" s="296"/>
    </row>
    <row r="170" spans="1:50" s="34" customFormat="1" ht="20.100000000000001" customHeight="1">
      <c r="A170" s="833"/>
      <c r="B170" s="833"/>
      <c r="C170" s="833"/>
      <c r="D170" s="833"/>
      <c r="E170" s="296"/>
      <c r="F170" s="346"/>
      <c r="G170" s="562"/>
      <c r="H170" s="562"/>
      <c r="I170" s="837"/>
      <c r="J170" s="838"/>
      <c r="K170" s="814"/>
      <c r="L170" s="839"/>
      <c r="M170" s="840"/>
      <c r="N170" s="820"/>
      <c r="O170" s="834"/>
      <c r="P170" s="843"/>
      <c r="Q170" s="844"/>
      <c r="R170" s="820"/>
      <c r="S170" s="834"/>
      <c r="T170" s="841"/>
      <c r="U170" s="846"/>
      <c r="V170" s="820"/>
      <c r="W170" s="834"/>
      <c r="X170" s="841"/>
      <c r="Y170" s="842"/>
      <c r="Z170" s="820"/>
      <c r="AA170" s="429"/>
      <c r="AB170" s="209"/>
      <c r="AC170" s="209"/>
      <c r="AD170" s="259"/>
      <c r="AE170" s="259"/>
      <c r="AF170" s="259"/>
      <c r="AG170" s="298" t="str">
        <f>AH169 &amp; "-" &amp; AJ169</f>
        <v>-</v>
      </c>
      <c r="AH170" s="298"/>
      <c r="AI170" s="298"/>
      <c r="AJ170" s="298"/>
      <c r="AK170" s="298" t="s">
        <v>88</v>
      </c>
      <c r="AL170" s="432"/>
      <c r="AM170" s="804"/>
      <c r="AN170" s="296"/>
      <c r="AO170" s="315"/>
      <c r="AP170" s="315"/>
      <c r="AQ170" s="315"/>
      <c r="AR170" s="315"/>
      <c r="AS170" s="315"/>
      <c r="AT170" s="315"/>
      <c r="AU170" s="296"/>
      <c r="AV170" s="296"/>
      <c r="AW170" s="296"/>
      <c r="AX170" s="296"/>
    </row>
    <row r="171" spans="1:50" s="34" customFormat="1" ht="20.100000000000001" customHeight="1">
      <c r="A171" s="833"/>
      <c r="B171" s="833"/>
      <c r="C171" s="833"/>
      <c r="D171" s="833"/>
      <c r="E171" s="296"/>
      <c r="F171" s="346"/>
      <c r="G171" s="562"/>
      <c r="H171" s="562"/>
      <c r="I171" s="837"/>
      <c r="J171" s="838"/>
      <c r="K171" s="814"/>
      <c r="L171" s="839"/>
      <c r="M171" s="840"/>
      <c r="N171" s="820"/>
      <c r="O171" s="834"/>
      <c r="P171" s="843"/>
      <c r="Q171" s="844"/>
      <c r="R171" s="820"/>
      <c r="S171" s="834"/>
      <c r="T171" s="841"/>
      <c r="U171" s="847"/>
      <c r="V171" s="820"/>
      <c r="W171" s="431"/>
      <c r="X171" s="176"/>
      <c r="Y171" s="209"/>
      <c r="Z171" s="258"/>
      <c r="AA171" s="258"/>
      <c r="AB171" s="258"/>
      <c r="AC171" s="258"/>
      <c r="AD171" s="259"/>
      <c r="AE171" s="259"/>
      <c r="AF171" s="259"/>
      <c r="AG171" s="259"/>
      <c r="AH171" s="260"/>
      <c r="AI171" s="197"/>
      <c r="AJ171" s="197"/>
      <c r="AK171" s="260"/>
      <c r="AL171" s="185"/>
      <c r="AM171" s="804"/>
      <c r="AN171" s="296"/>
      <c r="AO171" s="315"/>
      <c r="AP171" s="315"/>
      <c r="AQ171" s="315"/>
      <c r="AR171" s="315"/>
      <c r="AS171" s="315"/>
      <c r="AT171" s="315"/>
      <c r="AU171" s="296"/>
      <c r="AV171" s="296"/>
      <c r="AW171" s="296"/>
      <c r="AX171" s="296"/>
    </row>
    <row r="172" spans="1:50" s="34" customFormat="1" ht="20.100000000000001" customHeight="1">
      <c r="A172" s="833"/>
      <c r="B172" s="833"/>
      <c r="C172" s="833"/>
      <c r="D172" s="833"/>
      <c r="E172" s="296"/>
      <c r="F172" s="346"/>
      <c r="G172" s="562"/>
      <c r="H172" s="562"/>
      <c r="I172" s="837"/>
      <c r="J172" s="838"/>
      <c r="K172" s="814"/>
      <c r="L172" s="839"/>
      <c r="M172" s="840"/>
      <c r="N172" s="820"/>
      <c r="O172" s="834"/>
      <c r="P172" s="843"/>
      <c r="Q172" s="844"/>
      <c r="R172" s="820"/>
      <c r="S172" s="261"/>
      <c r="T172" s="263"/>
      <c r="U172" s="262"/>
      <c r="V172" s="258"/>
      <c r="W172" s="258"/>
      <c r="X172" s="258"/>
      <c r="Y172" s="258"/>
      <c r="Z172" s="258"/>
      <c r="AA172" s="258"/>
      <c r="AB172" s="258"/>
      <c r="AC172" s="258"/>
      <c r="AD172" s="259"/>
      <c r="AE172" s="259"/>
      <c r="AF172" s="259"/>
      <c r="AG172" s="259"/>
      <c r="AH172" s="260"/>
      <c r="AI172" s="197"/>
      <c r="AJ172" s="197"/>
      <c r="AK172" s="260"/>
      <c r="AL172" s="185"/>
      <c r="AM172" s="804"/>
      <c r="AN172" s="296"/>
      <c r="AO172" s="315"/>
      <c r="AP172" s="315"/>
      <c r="AQ172" s="315"/>
      <c r="AR172" s="315"/>
      <c r="AS172" s="315"/>
      <c r="AT172" s="315"/>
      <c r="AU172" s="296"/>
      <c r="AV172" s="296"/>
      <c r="AW172" s="296"/>
      <c r="AX172" s="296"/>
    </row>
    <row r="173" spans="1:50" ht="20.100000000000001" customHeight="1">
      <c r="A173" s="833"/>
      <c r="B173" s="833"/>
      <c r="C173" s="833"/>
      <c r="D173" s="833"/>
      <c r="E173" s="348"/>
      <c r="F173" s="349"/>
      <c r="G173" s="348"/>
      <c r="H173" s="348"/>
      <c r="I173" s="837"/>
      <c r="J173" s="838"/>
      <c r="K173" s="814"/>
      <c r="L173" s="839"/>
      <c r="M173" s="840"/>
      <c r="N173" s="820"/>
      <c r="O173" s="430"/>
      <c r="P173" s="163"/>
      <c r="Q173" s="209" t="s">
        <v>408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4"/>
      <c r="AM173" s="804"/>
      <c r="AN173" s="305"/>
      <c r="AO173" s="305"/>
      <c r="AP173" s="316"/>
      <c r="AQ173" s="316"/>
      <c r="AR173" s="316"/>
      <c r="AS173" s="316"/>
      <c r="AT173" s="316"/>
      <c r="AU173" s="305"/>
      <c r="AV173" s="305"/>
      <c r="AW173" s="305"/>
      <c r="AX173" s="305"/>
    </row>
    <row r="174" spans="1:50" ht="15" customHeight="1">
      <c r="A174" s="833"/>
      <c r="B174" s="833"/>
      <c r="C174" s="833"/>
      <c r="D174" s="348"/>
      <c r="E174" s="348"/>
      <c r="F174" s="346"/>
      <c r="G174" s="348"/>
      <c r="H174" s="348"/>
      <c r="I174" s="179"/>
      <c r="J174" s="85"/>
      <c r="K174" s="179"/>
      <c r="L174" s="326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04"/>
      <c r="AN174" s="305"/>
      <c r="AO174" s="305"/>
      <c r="AP174" s="316"/>
      <c r="AQ174" s="316"/>
      <c r="AR174" s="316"/>
      <c r="AS174" s="316"/>
      <c r="AT174" s="316"/>
      <c r="AU174" s="305"/>
      <c r="AV174" s="305"/>
      <c r="AW174" s="305"/>
      <c r="AX174" s="305"/>
    </row>
    <row r="175" spans="1:50" ht="15" customHeight="1">
      <c r="A175" s="833"/>
      <c r="B175" s="833"/>
      <c r="C175" s="348"/>
      <c r="D175" s="348"/>
      <c r="E175" s="348"/>
      <c r="F175" s="346"/>
      <c r="G175" s="348"/>
      <c r="H175" s="348"/>
      <c r="I175" s="179"/>
      <c r="J175" s="85"/>
      <c r="K175" s="179"/>
      <c r="L175" s="111"/>
      <c r="M175" s="161" t="s">
        <v>401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60"/>
      <c r="AI175" s="197"/>
      <c r="AJ175" s="196"/>
      <c r="AK175" s="161"/>
      <c r="AL175" s="197"/>
      <c r="AM175" s="18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</row>
    <row r="176" spans="1:50" ht="15" customHeight="1">
      <c r="A176" s="833"/>
      <c r="B176" s="348"/>
      <c r="C176" s="348"/>
      <c r="D176" s="348"/>
      <c r="E176" s="348"/>
      <c r="F176" s="346"/>
      <c r="G176" s="348"/>
      <c r="H176" s="348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60"/>
      <c r="AI176" s="197"/>
      <c r="AJ176" s="196"/>
      <c r="AK176" s="161"/>
      <c r="AL176" s="197"/>
      <c r="AM176" s="18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60"/>
      <c r="AI177" s="197"/>
      <c r="AJ177" s="196"/>
      <c r="AK177" s="161"/>
      <c r="AL177" s="197"/>
      <c r="AM177" s="18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33">
        <v>1</v>
      </c>
      <c r="B181" s="296"/>
      <c r="C181" s="296"/>
      <c r="D181" s="296"/>
      <c r="E181" s="296"/>
      <c r="F181" s="318"/>
      <c r="G181" s="318"/>
      <c r="H181" s="318"/>
      <c r="I181" s="96"/>
      <c r="J181" s="86"/>
      <c r="K181" s="86"/>
      <c r="L181" s="337">
        <f>mergeValue(A181)</f>
        <v>1</v>
      </c>
      <c r="M181" s="208" t="s">
        <v>23</v>
      </c>
      <c r="N181" s="868"/>
      <c r="O181" s="869"/>
      <c r="P181" s="869"/>
      <c r="Q181" s="869"/>
      <c r="R181" s="869"/>
      <c r="S181" s="869"/>
      <c r="T181" s="869"/>
      <c r="U181" s="869"/>
      <c r="V181" s="869"/>
      <c r="W181" s="869"/>
      <c r="X181" s="869"/>
      <c r="Y181" s="869"/>
      <c r="Z181" s="869"/>
      <c r="AA181" s="869"/>
      <c r="AB181" s="869"/>
      <c r="AC181" s="869"/>
      <c r="AD181" s="869"/>
      <c r="AE181" s="869"/>
      <c r="AF181" s="869"/>
      <c r="AG181" s="869"/>
      <c r="AH181" s="869"/>
      <c r="AI181" s="869"/>
      <c r="AJ181" s="869"/>
      <c r="AK181" s="850"/>
      <c r="AL181" s="604" t="s">
        <v>665</v>
      </c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</row>
    <row r="182" spans="1:50" s="34" customFormat="1" ht="22.5" customHeight="1">
      <c r="A182" s="833"/>
      <c r="B182" s="833">
        <v>1</v>
      </c>
      <c r="C182" s="296"/>
      <c r="D182" s="296"/>
      <c r="E182" s="296"/>
      <c r="F182" s="346"/>
      <c r="G182" s="562"/>
      <c r="H182" s="562"/>
      <c r="I182" s="218"/>
      <c r="J182" s="46"/>
      <c r="L182" s="337" t="str">
        <f>mergeValue(A182) &amp;"."&amp; mergeValue(B182)</f>
        <v>1.1</v>
      </c>
      <c r="M182" s="158" t="s">
        <v>18</v>
      </c>
      <c r="N182" s="870"/>
      <c r="O182" s="871"/>
      <c r="P182" s="871"/>
      <c r="Q182" s="871"/>
      <c r="R182" s="871"/>
      <c r="S182" s="871"/>
      <c r="T182" s="871"/>
      <c r="U182" s="871"/>
      <c r="V182" s="871"/>
      <c r="W182" s="871"/>
      <c r="X182" s="871"/>
      <c r="Y182" s="871"/>
      <c r="Z182" s="871"/>
      <c r="AA182" s="871"/>
      <c r="AB182" s="871"/>
      <c r="AC182" s="871"/>
      <c r="AD182" s="871"/>
      <c r="AE182" s="871"/>
      <c r="AF182" s="871"/>
      <c r="AG182" s="871"/>
      <c r="AH182" s="871"/>
      <c r="AI182" s="871"/>
      <c r="AJ182" s="871"/>
      <c r="AK182" s="853"/>
      <c r="AL182" s="603" t="s">
        <v>511</v>
      </c>
      <c r="AM182" s="296"/>
      <c r="AN182" s="296"/>
      <c r="AO182" s="296"/>
      <c r="AP182" s="296"/>
      <c r="AQ182" s="296"/>
      <c r="AR182" s="296"/>
      <c r="AS182" s="296"/>
      <c r="AT182" s="296"/>
      <c r="AU182" s="296"/>
      <c r="AV182" s="296"/>
      <c r="AW182" s="296"/>
    </row>
    <row r="183" spans="1:50" s="34" customFormat="1" ht="45" customHeight="1">
      <c r="A183" s="833"/>
      <c r="B183" s="833"/>
      <c r="C183" s="833">
        <v>1</v>
      </c>
      <c r="D183" s="296"/>
      <c r="E183" s="296"/>
      <c r="F183" s="346"/>
      <c r="G183" s="562"/>
      <c r="H183" s="562"/>
      <c r="I183" s="218"/>
      <c r="J183" s="46"/>
      <c r="L183" s="337" t="str">
        <f>mergeValue(A183) &amp;"."&amp; mergeValue(B183)&amp;"."&amp; mergeValue(C183)</f>
        <v>1.1.1</v>
      </c>
      <c r="M183" s="159" t="s">
        <v>400</v>
      </c>
      <c r="N183" s="870"/>
      <c r="O183" s="871"/>
      <c r="P183" s="871"/>
      <c r="Q183" s="871"/>
      <c r="R183" s="871"/>
      <c r="S183" s="871"/>
      <c r="T183" s="871"/>
      <c r="U183" s="871"/>
      <c r="V183" s="871"/>
      <c r="W183" s="871"/>
      <c r="X183" s="871"/>
      <c r="Y183" s="871"/>
      <c r="Z183" s="871"/>
      <c r="AA183" s="871"/>
      <c r="AB183" s="871"/>
      <c r="AC183" s="871"/>
      <c r="AD183" s="871"/>
      <c r="AE183" s="871"/>
      <c r="AF183" s="871"/>
      <c r="AG183" s="871"/>
      <c r="AH183" s="871"/>
      <c r="AI183" s="871"/>
      <c r="AJ183" s="871"/>
      <c r="AK183" s="853"/>
      <c r="AL183" s="603" t="s">
        <v>633</v>
      </c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</row>
    <row r="184" spans="1:50" s="34" customFormat="1" ht="20.100000000000001" customHeight="1">
      <c r="A184" s="833"/>
      <c r="B184" s="833"/>
      <c r="C184" s="833"/>
      <c r="D184" s="833">
        <v>1</v>
      </c>
      <c r="E184" s="296"/>
      <c r="F184" s="346"/>
      <c r="G184" s="562"/>
      <c r="H184" s="562"/>
      <c r="I184" s="837"/>
      <c r="J184" s="838"/>
      <c r="K184" s="814"/>
      <c r="L184" s="852" t="str">
        <f>mergeValue(A184) &amp;"."&amp; mergeValue(B184)&amp;"."&amp; mergeValue(C184)&amp;"."&amp; mergeValue(D184)</f>
        <v>1.1.1.1</v>
      </c>
      <c r="M184" s="854"/>
      <c r="N184" s="856"/>
      <c r="O184" s="843" t="s">
        <v>96</v>
      </c>
      <c r="P184" s="844"/>
      <c r="Q184" s="820" t="s">
        <v>88</v>
      </c>
      <c r="R184" s="834"/>
      <c r="S184" s="841">
        <v>1</v>
      </c>
      <c r="T184" s="845"/>
      <c r="U184" s="820" t="s">
        <v>88</v>
      </c>
      <c r="V184" s="834"/>
      <c r="W184" s="841" t="s">
        <v>96</v>
      </c>
      <c r="X184" s="842"/>
      <c r="Y184" s="820" t="s">
        <v>88</v>
      </c>
      <c r="Z184" s="190"/>
      <c r="AA184" s="112">
        <v>1</v>
      </c>
      <c r="AB184" s="416"/>
      <c r="AC184" s="558"/>
      <c r="AD184" s="558"/>
      <c r="AE184" s="559"/>
      <c r="AF184" s="558"/>
      <c r="AG184" s="560"/>
      <c r="AH184" s="561" t="s">
        <v>87</v>
      </c>
      <c r="AI184" s="560"/>
      <c r="AJ184" s="561" t="s">
        <v>88</v>
      </c>
      <c r="AK184" s="280"/>
      <c r="AL184" s="804" t="s">
        <v>668</v>
      </c>
      <c r="AM184" s="296" t="str">
        <f>strCheckDateOnDP(AC184:AK184,List06_10_DP)</f>
        <v/>
      </c>
      <c r="AN184" s="315" t="str">
        <f>IF(AND(COUNTIF(AO180:AO180,AO184)&gt;1,AO184&lt;&gt;""),"ErrUnique:HasDoubleConn","")</f>
        <v/>
      </c>
      <c r="AO184" s="315"/>
      <c r="AP184" s="315"/>
      <c r="AQ184" s="315"/>
      <c r="AR184" s="315"/>
      <c r="AS184" s="315"/>
      <c r="AT184" s="296"/>
      <c r="AU184" s="296"/>
      <c r="AV184" s="296"/>
      <c r="AW184" s="296"/>
    </row>
    <row r="185" spans="1:50" s="34" customFormat="1" ht="20.100000000000001" customHeight="1">
      <c r="A185" s="833"/>
      <c r="B185" s="833"/>
      <c r="C185" s="833"/>
      <c r="D185" s="833"/>
      <c r="E185" s="296"/>
      <c r="F185" s="346"/>
      <c r="G185" s="562"/>
      <c r="H185" s="562"/>
      <c r="I185" s="837"/>
      <c r="J185" s="838"/>
      <c r="K185" s="814"/>
      <c r="L185" s="839"/>
      <c r="M185" s="855"/>
      <c r="N185" s="856"/>
      <c r="O185" s="843"/>
      <c r="P185" s="844"/>
      <c r="Q185" s="820"/>
      <c r="R185" s="834"/>
      <c r="S185" s="841"/>
      <c r="T185" s="846"/>
      <c r="U185" s="820"/>
      <c r="V185" s="834"/>
      <c r="W185" s="841"/>
      <c r="X185" s="842"/>
      <c r="Y185" s="820"/>
      <c r="Z185" s="429"/>
      <c r="AA185" s="209"/>
      <c r="AB185" s="209"/>
      <c r="AC185" s="259"/>
      <c r="AD185" s="259"/>
      <c r="AE185" s="259"/>
      <c r="AF185" s="298" t="str">
        <f>AG184 &amp; "-" &amp; AI184</f>
        <v>-</v>
      </c>
      <c r="AG185" s="298"/>
      <c r="AH185" s="298"/>
      <c r="AI185" s="298"/>
      <c r="AJ185" s="298" t="s">
        <v>88</v>
      </c>
      <c r="AK185" s="432"/>
      <c r="AL185" s="804"/>
      <c r="AM185" s="296"/>
      <c r="AN185" s="315"/>
      <c r="AO185" s="315"/>
      <c r="AP185" s="315"/>
      <c r="AQ185" s="315"/>
      <c r="AR185" s="315"/>
      <c r="AS185" s="315"/>
      <c r="AT185" s="296"/>
      <c r="AU185" s="296"/>
      <c r="AV185" s="296"/>
      <c r="AW185" s="296"/>
    </row>
    <row r="186" spans="1:50" s="34" customFormat="1" ht="20.100000000000001" customHeight="1">
      <c r="A186" s="833"/>
      <c r="B186" s="833"/>
      <c r="C186" s="833"/>
      <c r="D186" s="833"/>
      <c r="E186" s="296"/>
      <c r="F186" s="346"/>
      <c r="G186" s="562"/>
      <c r="H186" s="562"/>
      <c r="I186" s="837"/>
      <c r="J186" s="838"/>
      <c r="K186" s="814"/>
      <c r="L186" s="839"/>
      <c r="M186" s="855"/>
      <c r="N186" s="856"/>
      <c r="O186" s="843"/>
      <c r="P186" s="844"/>
      <c r="Q186" s="820"/>
      <c r="R186" s="834"/>
      <c r="S186" s="841"/>
      <c r="T186" s="847"/>
      <c r="U186" s="820"/>
      <c r="V186" s="431"/>
      <c r="W186" s="176"/>
      <c r="X186" s="209"/>
      <c r="Y186" s="258"/>
      <c r="Z186" s="258"/>
      <c r="AA186" s="258"/>
      <c r="AB186" s="258"/>
      <c r="AC186" s="259"/>
      <c r="AD186" s="259"/>
      <c r="AE186" s="259"/>
      <c r="AF186" s="259"/>
      <c r="AG186" s="260"/>
      <c r="AH186" s="197"/>
      <c r="AI186" s="197"/>
      <c r="AJ186" s="260"/>
      <c r="AK186" s="185"/>
      <c r="AL186" s="804"/>
      <c r="AM186" s="296"/>
      <c r="AN186" s="315"/>
      <c r="AO186" s="315"/>
      <c r="AP186" s="315"/>
      <c r="AQ186" s="315"/>
      <c r="AR186" s="315"/>
      <c r="AS186" s="315"/>
      <c r="AT186" s="296"/>
      <c r="AU186" s="296"/>
      <c r="AV186" s="296"/>
      <c r="AW186" s="296"/>
    </row>
    <row r="187" spans="1:50" s="34" customFormat="1" ht="20.100000000000001" customHeight="1">
      <c r="A187" s="833"/>
      <c r="B187" s="833"/>
      <c r="C187" s="833"/>
      <c r="D187" s="833"/>
      <c r="E187" s="296"/>
      <c r="F187" s="346"/>
      <c r="G187" s="562"/>
      <c r="H187" s="562"/>
      <c r="I187" s="837"/>
      <c r="J187" s="838"/>
      <c r="K187" s="814"/>
      <c r="L187" s="839"/>
      <c r="M187" s="855"/>
      <c r="N187" s="856"/>
      <c r="O187" s="843"/>
      <c r="P187" s="844"/>
      <c r="Q187" s="820"/>
      <c r="R187" s="261"/>
      <c r="S187" s="263"/>
      <c r="T187" s="262"/>
      <c r="U187" s="258"/>
      <c r="V187" s="258"/>
      <c r="W187" s="258"/>
      <c r="X187" s="258"/>
      <c r="Y187" s="258"/>
      <c r="Z187" s="258"/>
      <c r="AA187" s="258"/>
      <c r="AB187" s="258"/>
      <c r="AC187" s="259"/>
      <c r="AD187" s="259"/>
      <c r="AE187" s="259"/>
      <c r="AF187" s="259"/>
      <c r="AG187" s="260"/>
      <c r="AH187" s="197"/>
      <c r="AI187" s="197"/>
      <c r="AJ187" s="260"/>
      <c r="AK187" s="185"/>
      <c r="AL187" s="804"/>
      <c r="AM187" s="296"/>
      <c r="AN187" s="315"/>
      <c r="AO187" s="315"/>
      <c r="AP187" s="315"/>
      <c r="AQ187" s="315"/>
      <c r="AR187" s="315"/>
      <c r="AS187" s="315"/>
      <c r="AT187" s="296"/>
      <c r="AU187" s="296"/>
      <c r="AV187" s="296"/>
      <c r="AW187" s="296"/>
    </row>
    <row r="188" spans="1:50" ht="20.100000000000001" customHeight="1">
      <c r="A188" s="833"/>
      <c r="B188" s="833"/>
      <c r="C188" s="833"/>
      <c r="D188" s="833"/>
      <c r="E188" s="348"/>
      <c r="F188" s="349"/>
      <c r="G188" s="348"/>
      <c r="H188" s="348"/>
      <c r="I188" s="837"/>
      <c r="J188" s="838"/>
      <c r="K188" s="814"/>
      <c r="L188" s="839"/>
      <c r="M188" s="855"/>
      <c r="N188" s="430"/>
      <c r="O188" s="163"/>
      <c r="P188" s="209" t="s">
        <v>408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4"/>
      <c r="AL188" s="804"/>
      <c r="AM188" s="305"/>
      <c r="AN188" s="305"/>
      <c r="AO188" s="316"/>
      <c r="AP188" s="316"/>
      <c r="AQ188" s="316"/>
      <c r="AR188" s="316"/>
      <c r="AS188" s="316"/>
      <c r="AT188" s="305"/>
      <c r="AU188" s="305"/>
      <c r="AV188" s="305"/>
      <c r="AW188" s="305"/>
    </row>
    <row r="189" spans="1:50" ht="15" customHeight="1">
      <c r="A189" s="833"/>
      <c r="B189" s="833"/>
      <c r="C189" s="833"/>
      <c r="D189" s="348"/>
      <c r="E189" s="348"/>
      <c r="F189" s="346"/>
      <c r="G189" s="348"/>
      <c r="H189" s="348"/>
      <c r="I189" s="179"/>
      <c r="J189" s="85"/>
      <c r="K189" s="179"/>
      <c r="L189" s="326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04"/>
      <c r="AM189" s="305"/>
      <c r="AN189" s="305"/>
      <c r="AO189" s="316"/>
      <c r="AP189" s="316"/>
      <c r="AQ189" s="316"/>
      <c r="AR189" s="316"/>
      <c r="AS189" s="316"/>
      <c r="AT189" s="305"/>
      <c r="AU189" s="305"/>
      <c r="AV189" s="305"/>
      <c r="AW189" s="305"/>
    </row>
    <row r="190" spans="1:50" ht="15" customHeight="1">
      <c r="A190" s="833"/>
      <c r="B190" s="833"/>
      <c r="C190" s="348"/>
      <c r="D190" s="348"/>
      <c r="E190" s="348"/>
      <c r="F190" s="346"/>
      <c r="G190" s="348"/>
      <c r="H190" s="348"/>
      <c r="I190" s="179"/>
      <c r="J190" s="85"/>
      <c r="K190" s="179"/>
      <c r="L190" s="111"/>
      <c r="M190" s="161" t="s">
        <v>401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60"/>
      <c r="AH190" s="162"/>
      <c r="AI190" s="196"/>
      <c r="AJ190" s="161"/>
      <c r="AK190" s="197"/>
      <c r="AL190" s="18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</row>
    <row r="191" spans="1:50" ht="15" customHeight="1">
      <c r="A191" s="833"/>
      <c r="B191" s="348"/>
      <c r="C191" s="348"/>
      <c r="D191" s="348"/>
      <c r="E191" s="348"/>
      <c r="F191" s="346"/>
      <c r="G191" s="348"/>
      <c r="H191" s="348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60"/>
      <c r="AH191" s="162"/>
      <c r="AI191" s="196"/>
      <c r="AJ191" s="161"/>
      <c r="AK191" s="197"/>
      <c r="AL191" s="18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60"/>
      <c r="AH192" s="162"/>
      <c r="AI192" s="196"/>
      <c r="AJ192" s="161"/>
      <c r="AK192" s="197"/>
      <c r="AL192" s="18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50"/>
      <c r="U196" s="113"/>
      <c r="V196" s="179"/>
      <c r="W196" s="179"/>
      <c r="X196" s="179"/>
      <c r="Y196" s="350"/>
      <c r="Z196" s="179"/>
      <c r="AA196" s="179"/>
      <c r="AB196" s="179"/>
      <c r="AC196" s="328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5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5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5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20" t="s">
        <v>88</v>
      </c>
      <c r="R200" s="880"/>
      <c r="S200" s="841">
        <v>1</v>
      </c>
      <c r="T200" s="879"/>
      <c r="U200" s="820" t="s">
        <v>87</v>
      </c>
      <c r="V200" s="834"/>
      <c r="W200" s="841">
        <v>1</v>
      </c>
      <c r="X200" s="878"/>
      <c r="Y200" s="820" t="s">
        <v>87</v>
      </c>
      <c r="Z200" s="190"/>
      <c r="AA200" s="112">
        <v>1</v>
      </c>
      <c r="AB200" s="328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20"/>
      <c r="R201" s="880"/>
      <c r="S201" s="841"/>
      <c r="T201" s="879"/>
      <c r="U201" s="820"/>
      <c r="V201" s="834"/>
      <c r="W201" s="841"/>
      <c r="X201" s="878"/>
      <c r="Y201" s="820"/>
      <c r="Z201" s="429"/>
      <c r="AA201" s="209"/>
      <c r="AB201" s="114" t="s">
        <v>410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20"/>
      <c r="R202" s="880"/>
      <c r="S202" s="841"/>
      <c r="T202" s="879"/>
      <c r="U202" s="820"/>
      <c r="V202" s="431"/>
      <c r="W202" s="176"/>
      <c r="X202" s="209" t="s">
        <v>409</v>
      </c>
      <c r="Y202" s="258"/>
      <c r="Z202" s="258"/>
      <c r="AA202" s="258"/>
      <c r="AB202" s="553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20"/>
      <c r="R203" s="263"/>
      <c r="S203" s="263"/>
      <c r="T203" s="262"/>
      <c r="U203" s="258"/>
      <c r="V203" s="258"/>
      <c r="W203" s="258"/>
      <c r="X203" s="258"/>
      <c r="Y203" s="258"/>
      <c r="Z203" s="258"/>
      <c r="AA203" s="258"/>
      <c r="AB203" s="553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25">
      <c r="A206" s="33" t="s">
        <v>280</v>
      </c>
    </row>
    <row r="207" spans="1:46" ht="11.25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4.25">
      <c r="A244" s="242" t="s">
        <v>53</v>
      </c>
      <c r="B244" s="139" t="s">
        <v>256</v>
      </c>
      <c r="C244" s="140"/>
      <c r="D244" s="142"/>
      <c r="E244" s="592"/>
      <c r="F244" s="435" t="s">
        <v>256</v>
      </c>
      <c r="G244" s="435" t="s">
        <v>256</v>
      </c>
      <c r="H244" s="435" t="s">
        <v>256</v>
      </c>
      <c r="I244" s="438"/>
      <c r="J244" s="436"/>
      <c r="K244" s="437"/>
      <c r="M244" s="597" t="str">
        <f>IF(ISERROR(INDEX(kind_of_nameforms,MATCH(E244,kind_of_forms,0),1)),"",INDEX(kind_of_nameforms,MATCH(E244,kind_of_forms,0),1))</f>
        <v/>
      </c>
    </row>
    <row r="247" spans="1:83" s="384" customFormat="1" ht="15">
      <c r="A247" s="33" t="s">
        <v>450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3"/>
      <c r="V247" s="33"/>
      <c r="W247" s="33"/>
    </row>
    <row r="248" spans="1:83" s="384" customFormat="1" ht="15">
      <c r="D248" s="481"/>
      <c r="E248" s="481"/>
      <c r="F248" s="481"/>
      <c r="G248" s="481"/>
      <c r="H248" s="481"/>
      <c r="I248" s="481"/>
      <c r="J248" s="481"/>
      <c r="K248" s="481"/>
      <c r="L248" s="481"/>
      <c r="U248" s="385"/>
    </row>
    <row r="249" spans="1:83" s="388" customFormat="1" ht="15" customHeight="1">
      <c r="A249" s="89"/>
      <c r="B249" s="248" t="s">
        <v>451</v>
      </c>
      <c r="C249" s="908"/>
      <c r="D249" s="735">
        <v>1</v>
      </c>
      <c r="E249" s="811"/>
      <c r="F249" s="475"/>
      <c r="G249" s="250">
        <v>0</v>
      </c>
      <c r="H249" s="480"/>
      <c r="I249" s="373"/>
      <c r="J249" s="518" t="s">
        <v>556</v>
      </c>
      <c r="K249" s="176"/>
      <c r="L249" s="389"/>
      <c r="M249" s="315">
        <f>mergeValue(H249)</f>
        <v>0</v>
      </c>
      <c r="N249" s="296"/>
      <c r="O249" s="296"/>
      <c r="P249" s="315" t="str">
        <f>IF(ISERROR(MATCH(Q249,MODesc,0)),"n","y")</f>
        <v>n</v>
      </c>
      <c r="Q249" s="296"/>
      <c r="R249" s="315" t="str">
        <f>K249&amp;"("&amp;L249&amp;")"</f>
        <v>()</v>
      </c>
      <c r="S249" s="248"/>
      <c r="T249" s="248"/>
      <c r="U249" s="371"/>
      <c r="V249" s="248"/>
      <c r="W249" s="248"/>
      <c r="X249" s="248"/>
      <c r="Y249" s="387"/>
      <c r="Z249" s="387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87"/>
      <c r="BW249" s="387"/>
      <c r="BX249" s="387"/>
      <c r="BY249" s="387"/>
      <c r="BZ249" s="387"/>
      <c r="CA249" s="387"/>
      <c r="CB249" s="387"/>
      <c r="CC249" s="387"/>
      <c r="CD249" s="387"/>
      <c r="CE249" s="387"/>
    </row>
    <row r="250" spans="1:83" s="388" customFormat="1" ht="15" customHeight="1">
      <c r="A250" s="89"/>
      <c r="B250" s="89"/>
      <c r="C250" s="908"/>
      <c r="D250" s="735"/>
      <c r="E250" s="811"/>
      <c r="F250" s="373"/>
      <c r="G250" s="374"/>
      <c r="H250" s="176" t="s">
        <v>449</v>
      </c>
      <c r="I250" s="374"/>
      <c r="J250" s="374"/>
      <c r="K250" s="390"/>
      <c r="L250" s="389"/>
      <c r="M250" s="296"/>
      <c r="N250" s="296"/>
      <c r="O250" s="296"/>
      <c r="P250" s="296"/>
      <c r="Q250" s="315"/>
      <c r="R250" s="296"/>
      <c r="S250" s="248"/>
      <c r="T250" s="248"/>
      <c r="U250" s="371"/>
      <c r="V250" s="248"/>
      <c r="W250" s="248"/>
      <c r="X250" s="248"/>
      <c r="Y250" s="387"/>
      <c r="Z250" s="387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87"/>
      <c r="BW250" s="387"/>
      <c r="BX250" s="387"/>
      <c r="BY250" s="387"/>
      <c r="BZ250" s="387"/>
      <c r="CA250" s="387"/>
      <c r="CB250" s="387"/>
      <c r="CC250" s="387"/>
      <c r="CD250" s="387"/>
      <c r="CE250" s="387"/>
    </row>
    <row r="251" spans="1:83" s="384" customFormat="1" ht="15">
      <c r="Q251" s="391"/>
      <c r="U251" s="385"/>
    </row>
    <row r="252" spans="1:83" s="384" customFormat="1" ht="15">
      <c r="A252" s="33" t="s">
        <v>452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92"/>
      <c r="R252" s="33"/>
      <c r="S252" s="33"/>
      <c r="T252" s="33"/>
      <c r="U252" s="383"/>
      <c r="V252" s="33"/>
      <c r="W252" s="33"/>
    </row>
    <row r="253" spans="1:83" s="384" customFormat="1" ht="15">
      <c r="F253" s="481"/>
      <c r="G253" s="481"/>
      <c r="H253" s="481"/>
      <c r="I253" s="481"/>
      <c r="J253" s="481"/>
      <c r="K253" s="481"/>
      <c r="L253" s="481"/>
      <c r="Q253" s="391"/>
      <c r="U253" s="385"/>
    </row>
    <row r="254" spans="1:83" s="388" customFormat="1" ht="15" customHeight="1">
      <c r="A254" s="89"/>
      <c r="B254" s="248" t="s">
        <v>451</v>
      </c>
      <c r="C254" s="909"/>
      <c r="D254" s="372"/>
      <c r="E254" s="599"/>
      <c r="F254" s="910"/>
      <c r="G254" s="735">
        <v>0</v>
      </c>
      <c r="H254" s="737"/>
      <c r="I254" s="373"/>
      <c r="J254" s="518" t="s">
        <v>556</v>
      </c>
      <c r="K254" s="176"/>
      <c r="L254" s="389"/>
      <c r="M254" s="315">
        <f>mergeValue(H254)</f>
        <v>0</v>
      </c>
      <c r="N254" s="296"/>
      <c r="O254" s="296"/>
      <c r="P254" s="296"/>
      <c r="Q254" s="296"/>
      <c r="R254" s="315" t="str">
        <f>K254&amp;"("&amp;L254&amp;")"</f>
        <v>()</v>
      </c>
      <c r="S254" s="248"/>
      <c r="T254" s="248"/>
      <c r="U254" s="371"/>
      <c r="V254" s="248"/>
      <c r="W254" s="248"/>
      <c r="X254" s="248"/>
      <c r="Y254" s="387"/>
      <c r="Z254" s="387"/>
      <c r="AA254" s="348"/>
      <c r="AB254" s="348"/>
      <c r="AC254" s="348"/>
      <c r="AD254" s="348"/>
      <c r="AE254" s="348"/>
      <c r="AF254" s="348"/>
      <c r="AG254" s="348"/>
      <c r="AH254" s="348"/>
      <c r="AI254" s="348"/>
      <c r="AJ254" s="348"/>
      <c r="AK254" s="348"/>
      <c r="AL254" s="348"/>
      <c r="AM254" s="348"/>
      <c r="AN254" s="348"/>
      <c r="AO254" s="348"/>
      <c r="AP254" s="348"/>
      <c r="AQ254" s="348"/>
      <c r="AR254" s="348"/>
      <c r="AS254" s="348"/>
      <c r="AT254" s="348"/>
      <c r="AU254" s="348"/>
      <c r="AV254" s="348"/>
      <c r="AW254" s="348"/>
      <c r="AX254" s="348"/>
      <c r="AY254" s="348"/>
      <c r="AZ254" s="348"/>
      <c r="BA254" s="348"/>
      <c r="BB254" s="348"/>
      <c r="BC254" s="348"/>
      <c r="BD254" s="348"/>
      <c r="BE254" s="348"/>
      <c r="BF254" s="348"/>
      <c r="BG254" s="348"/>
      <c r="BH254" s="348"/>
      <c r="BI254" s="348"/>
      <c r="BJ254" s="348"/>
      <c r="BK254" s="348"/>
      <c r="BL254" s="348"/>
      <c r="BM254" s="348"/>
      <c r="BN254" s="348"/>
      <c r="BO254" s="348"/>
      <c r="BP254" s="348"/>
      <c r="BQ254" s="348"/>
      <c r="BR254" s="348"/>
      <c r="BS254" s="348"/>
      <c r="BT254" s="348"/>
      <c r="BU254" s="348"/>
      <c r="BV254" s="387"/>
      <c r="BW254" s="387"/>
      <c r="BX254" s="387"/>
      <c r="BY254" s="387"/>
      <c r="BZ254" s="387"/>
      <c r="CA254" s="387"/>
      <c r="CB254" s="387"/>
      <c r="CC254" s="387"/>
      <c r="CD254" s="387"/>
      <c r="CE254" s="387"/>
    </row>
    <row r="255" spans="1:83" s="388" customFormat="1" ht="15" customHeight="1">
      <c r="A255" s="89"/>
      <c r="B255" s="89"/>
      <c r="C255" s="909"/>
      <c r="D255" s="372"/>
      <c r="E255" s="599"/>
      <c r="F255" s="910"/>
      <c r="G255" s="735"/>
      <c r="H255" s="737"/>
      <c r="I255" s="374"/>
      <c r="J255" s="374"/>
      <c r="K255" s="176" t="s">
        <v>4</v>
      </c>
      <c r="L255" s="389"/>
      <c r="M255" s="296"/>
      <c r="N255" s="296"/>
      <c r="O255" s="296"/>
      <c r="P255" s="296"/>
      <c r="Q255" s="315"/>
      <c r="R255" s="296"/>
      <c r="S255" s="248"/>
      <c r="T255" s="248"/>
      <c r="U255" s="371"/>
      <c r="V255" s="248"/>
      <c r="W255" s="248"/>
      <c r="X255" s="248"/>
      <c r="Y255" s="387"/>
      <c r="Z255" s="387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  <c r="AR255" s="348"/>
      <c r="AS255" s="348"/>
      <c r="AT255" s="348"/>
      <c r="AU255" s="348"/>
      <c r="AV255" s="348"/>
      <c r="AW255" s="348"/>
      <c r="AX255" s="348"/>
      <c r="AY255" s="348"/>
      <c r="AZ255" s="348"/>
      <c r="BA255" s="348"/>
      <c r="BB255" s="348"/>
      <c r="BC255" s="348"/>
      <c r="BD255" s="348"/>
      <c r="BE255" s="348"/>
      <c r="BF255" s="348"/>
      <c r="BG255" s="348"/>
      <c r="BH255" s="348"/>
      <c r="BI255" s="348"/>
      <c r="BJ255" s="348"/>
      <c r="BK255" s="348"/>
      <c r="BL255" s="348"/>
      <c r="BM255" s="348"/>
      <c r="BN255" s="348"/>
      <c r="BO255" s="348"/>
      <c r="BP255" s="348"/>
      <c r="BQ255" s="348"/>
      <c r="BR255" s="348"/>
      <c r="BS255" s="348"/>
      <c r="BT255" s="348"/>
      <c r="BU255" s="348"/>
      <c r="BV255" s="387"/>
      <c r="BW255" s="387"/>
      <c r="BX255" s="387"/>
      <c r="BY255" s="387"/>
      <c r="BZ255" s="387"/>
      <c r="CA255" s="387"/>
      <c r="CB255" s="387"/>
      <c r="CC255" s="387"/>
      <c r="CD255" s="387"/>
      <c r="CE255" s="387"/>
    </row>
    <row r="256" spans="1:83" s="384" customFormat="1" ht="15">
      <c r="Q256" s="391"/>
      <c r="U256" s="385"/>
    </row>
    <row r="257" spans="1:83" s="384" customFormat="1" ht="15">
      <c r="A257" s="33" t="s">
        <v>453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92"/>
      <c r="R257" s="33"/>
      <c r="S257" s="33"/>
      <c r="T257" s="33"/>
      <c r="U257" s="383"/>
      <c r="V257" s="33"/>
      <c r="W257" s="33"/>
    </row>
    <row r="258" spans="1:83" s="384" customFormat="1" ht="15">
      <c r="Q258" s="391"/>
      <c r="U258" s="385"/>
    </row>
    <row r="259" spans="1:83" s="388" customFormat="1" ht="15" customHeight="1">
      <c r="A259" s="89"/>
      <c r="B259" s="248" t="s">
        <v>451</v>
      </c>
      <c r="C259" s="522"/>
      <c r="D259" s="384"/>
      <c r="E259" s="600"/>
      <c r="F259" s="384"/>
      <c r="G259" s="384"/>
      <c r="H259" s="384"/>
      <c r="I259" s="329"/>
      <c r="J259" s="250">
        <v>0</v>
      </c>
      <c r="K259" s="521"/>
      <c r="L259" s="370"/>
      <c r="M259" s="315">
        <f>mergeValue(H259)</f>
        <v>0</v>
      </c>
      <c r="N259" s="296"/>
      <c r="O259" s="296"/>
      <c r="P259" s="296"/>
      <c r="Q259" s="296"/>
      <c r="R259" s="315" t="str">
        <f>K259&amp;" ("&amp;L259&amp;")"</f>
        <v xml:space="preserve"> ()</v>
      </c>
      <c r="S259" s="248"/>
      <c r="T259" s="248"/>
      <c r="U259" s="371"/>
      <c r="V259" s="248"/>
      <c r="W259" s="248"/>
      <c r="X259" s="248"/>
      <c r="Y259" s="387"/>
      <c r="Z259" s="387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  <c r="AR259" s="348"/>
      <c r="AS259" s="348"/>
      <c r="AT259" s="348"/>
      <c r="AU259" s="348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  <c r="BR259" s="348"/>
      <c r="BS259" s="348"/>
      <c r="BT259" s="348"/>
      <c r="BU259" s="348"/>
      <c r="BV259" s="387"/>
      <c r="BW259" s="387"/>
      <c r="BX259" s="387"/>
      <c r="BY259" s="387"/>
      <c r="BZ259" s="387"/>
      <c r="CA259" s="387"/>
      <c r="CB259" s="387"/>
      <c r="CC259" s="387"/>
      <c r="CD259" s="387"/>
      <c r="CE259" s="387"/>
    </row>
    <row r="261" spans="1:83" ht="11.25"/>
    <row r="262" spans="1:83" s="33" customFormat="1" ht="11.25">
      <c r="A262" s="33" t="s">
        <v>637</v>
      </c>
    </row>
    <row r="263" spans="1:83" ht="11.25"/>
    <row r="264" spans="1:83" s="34" customFormat="1" ht="19.5" customHeight="1">
      <c r="A264" s="97"/>
      <c r="B264" s="248"/>
      <c r="C264" s="86"/>
      <c r="D264" s="249"/>
      <c r="E264" s="415"/>
      <c r="F264" s="537"/>
      <c r="G264" s="436"/>
      <c r="H264" s="416"/>
      <c r="I264" s="315"/>
      <c r="J264" s="315"/>
    </row>
    <row r="265" spans="1:83" ht="11.25"/>
    <row r="266" spans="1:83" ht="11.25"/>
    <row r="267" spans="1:83" s="33" customFormat="1" ht="11.25">
      <c r="A267" s="33" t="s">
        <v>669</v>
      </c>
    </row>
    <row r="268" spans="1:83" ht="11.25"/>
    <row r="269" spans="1:83" s="34" customFormat="1" ht="20.100000000000001" customHeight="1">
      <c r="A269" s="410"/>
      <c r="B269" s="248"/>
      <c r="C269" s="86"/>
      <c r="D269" s="785"/>
      <c r="E269" s="786"/>
      <c r="F269" s="787"/>
      <c r="G269" s="417"/>
      <c r="H269" s="554"/>
      <c r="I269" s="554"/>
      <c r="J269" s="537"/>
      <c r="K269" s="417" t="s">
        <v>500</v>
      </c>
      <c r="L269" s="804" t="s">
        <v>649</v>
      </c>
      <c r="M269" s="612"/>
      <c r="N269" s="315"/>
      <c r="O269" s="315"/>
    </row>
    <row r="270" spans="1:83" s="34" customFormat="1" ht="20.100000000000001" customHeight="1">
      <c r="A270" s="410"/>
      <c r="B270" s="248"/>
      <c r="C270" s="86"/>
      <c r="D270" s="785"/>
      <c r="E270" s="786"/>
      <c r="F270" s="787"/>
      <c r="G270" s="116"/>
      <c r="H270" s="609" t="s">
        <v>278</v>
      </c>
      <c r="I270" s="421"/>
      <c r="J270" s="421"/>
      <c r="K270" s="419"/>
      <c r="L270" s="804"/>
      <c r="M270" s="612"/>
      <c r="N270" s="315"/>
      <c r="O270" s="315"/>
    </row>
    <row r="271" spans="1:83" ht="11.25"/>
    <row r="272" spans="1:83" ht="11.25"/>
    <row r="273" spans="1:15" s="33" customFormat="1" ht="11.25">
      <c r="A273" s="33" t="s">
        <v>685</v>
      </c>
    </row>
    <row r="274" spans="1:15" ht="11.25"/>
    <row r="275" spans="1:15" s="34" customFormat="1" ht="20.100000000000001" customHeight="1">
      <c r="A275" s="410"/>
      <c r="B275" s="248"/>
      <c r="C275" s="86"/>
      <c r="D275" s="785"/>
      <c r="E275" s="786"/>
      <c r="F275" s="787"/>
      <c r="G275" s="417"/>
      <c r="H275" s="554"/>
      <c r="I275" s="554"/>
      <c r="J275" s="670"/>
      <c r="K275" s="417" t="s">
        <v>500</v>
      </c>
      <c r="L275" s="804" t="s">
        <v>649</v>
      </c>
      <c r="M275" s="612"/>
      <c r="N275" s="315"/>
      <c r="O275" s="315"/>
    </row>
    <row r="276" spans="1:15" s="34" customFormat="1" ht="20.100000000000001" customHeight="1">
      <c r="A276" s="410"/>
      <c r="B276" s="248"/>
      <c r="C276" s="86"/>
      <c r="D276" s="785"/>
      <c r="E276" s="786"/>
      <c r="F276" s="787"/>
      <c r="G276" s="116"/>
      <c r="H276" s="609" t="s">
        <v>278</v>
      </c>
      <c r="I276" s="421"/>
      <c r="J276" s="421"/>
      <c r="K276" s="419"/>
      <c r="L276" s="804"/>
      <c r="M276" s="612"/>
      <c r="N276" s="315"/>
      <c r="O276" s="315"/>
    </row>
    <row r="277" spans="1:15" ht="11.25"/>
    <row r="278" spans="1:15" ht="11.25"/>
    <row r="279" spans="1:15" s="33" customFormat="1" ht="11.25">
      <c r="A279" s="33" t="s">
        <v>670</v>
      </c>
    </row>
    <row r="280" spans="1:15" ht="11.25"/>
    <row r="281" spans="1:15" s="34" customFormat="1" ht="20.100000000000001" customHeight="1">
      <c r="A281" s="410"/>
      <c r="B281" s="248"/>
      <c r="C281" s="86"/>
      <c r="D281" s="613"/>
      <c r="E281" s="627"/>
      <c r="F281" s="628"/>
      <c r="G281" s="417"/>
      <c r="H281" s="554"/>
      <c r="I281" s="554"/>
      <c r="J281" s="537"/>
      <c r="K281" s="417" t="s">
        <v>500</v>
      </c>
      <c r="L281" s="608"/>
      <c r="M281" s="612"/>
      <c r="N281" s="315"/>
      <c r="O281" s="315"/>
    </row>
    <row r="282" spans="1:15" ht="11.25"/>
    <row r="283" spans="1:15" ht="11.25"/>
    <row r="284" spans="1:15" s="33" customFormat="1" ht="11.25">
      <c r="A284" s="33" t="s">
        <v>676</v>
      </c>
    </row>
    <row r="285" spans="1:15" ht="11.25"/>
    <row r="286" spans="1:15" s="34" customFormat="1" ht="20.100000000000001" customHeight="1">
      <c r="A286" s="410"/>
      <c r="B286" s="248"/>
      <c r="C286" s="86"/>
      <c r="D286" s="625"/>
      <c r="E286" s="627"/>
      <c r="F286" s="628"/>
      <c r="G286" s="417"/>
      <c r="H286" s="554"/>
      <c r="I286" s="554"/>
      <c r="J286" s="670"/>
      <c r="K286" s="417" t="s">
        <v>500</v>
      </c>
      <c r="L286" s="624"/>
      <c r="M286" s="612"/>
      <c r="N286" s="315"/>
      <c r="O286" s="315"/>
    </row>
    <row r="289" spans="1:20" s="33" customFormat="1" ht="17.100000000000001" customHeight="1">
      <c r="A289" s="33" t="s">
        <v>541</v>
      </c>
    </row>
    <row r="291" spans="1:20" s="253" customFormat="1" ht="409.5">
      <c r="A291" s="773">
        <v>1</v>
      </c>
      <c r="B291" s="317"/>
      <c r="C291" s="317"/>
      <c r="D291" s="317"/>
      <c r="F291" s="457" t="str">
        <f>"2." &amp;mergeValue(A291)</f>
        <v>2.1</v>
      </c>
      <c r="G291" s="538" t="s">
        <v>528</v>
      </c>
      <c r="H291" s="441"/>
      <c r="I291" s="284" t="s">
        <v>628</v>
      </c>
      <c r="J291" s="456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</row>
    <row r="292" spans="1:20" s="253" customFormat="1" ht="90">
      <c r="A292" s="773"/>
      <c r="B292" s="317"/>
      <c r="C292" s="317"/>
      <c r="D292" s="317"/>
      <c r="F292" s="457" t="str">
        <f>"3." &amp;mergeValue(A292)</f>
        <v>3.1</v>
      </c>
      <c r="G292" s="538" t="s">
        <v>529</v>
      </c>
      <c r="H292" s="441"/>
      <c r="I292" s="284" t="s">
        <v>626</v>
      </c>
      <c r="J292" s="456"/>
      <c r="K292" s="317"/>
      <c r="L292" s="317"/>
      <c r="M292" s="317"/>
      <c r="N292" s="317"/>
      <c r="O292" s="317"/>
      <c r="P292" s="317"/>
      <c r="Q292" s="317"/>
      <c r="R292" s="317"/>
      <c r="S292" s="317"/>
      <c r="T292" s="317"/>
    </row>
    <row r="293" spans="1:20" s="253" customFormat="1" ht="45">
      <c r="A293" s="773"/>
      <c r="B293" s="317"/>
      <c r="C293" s="317"/>
      <c r="D293" s="317"/>
      <c r="F293" s="457" t="str">
        <f>"4."&amp;mergeValue(A293)</f>
        <v>4.1</v>
      </c>
      <c r="G293" s="538" t="s">
        <v>530</v>
      </c>
      <c r="H293" s="442" t="s">
        <v>500</v>
      </c>
      <c r="I293" s="284"/>
      <c r="J293" s="456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</row>
    <row r="294" spans="1:20" s="253" customFormat="1" ht="101.25">
      <c r="A294" s="773"/>
      <c r="B294" s="773">
        <v>1</v>
      </c>
      <c r="C294" s="464"/>
      <c r="D294" s="464"/>
      <c r="F294" s="457" t="str">
        <f>"4."&amp;mergeValue(A294) &amp;"."&amp;mergeValue(B294)</f>
        <v>4.1.1</v>
      </c>
      <c r="G294" s="448" t="s">
        <v>630</v>
      </c>
      <c r="H294" s="441" t="str">
        <f>IF(region_name="","",region_name)</f>
        <v>Московская область</v>
      </c>
      <c r="I294" s="284" t="s">
        <v>533</v>
      </c>
      <c r="J294" s="456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</row>
    <row r="295" spans="1:20" s="253" customFormat="1" ht="191.25">
      <c r="A295" s="773"/>
      <c r="B295" s="773"/>
      <c r="C295" s="773">
        <v>1</v>
      </c>
      <c r="D295" s="464"/>
      <c r="F295" s="457" t="str">
        <f>"4."&amp;mergeValue(A295) &amp;"."&amp;mergeValue(B295)&amp;"."&amp;mergeValue(C295)</f>
        <v>4.1.1.1</v>
      </c>
      <c r="G295" s="463" t="s">
        <v>531</v>
      </c>
      <c r="H295" s="441"/>
      <c r="I295" s="284" t="s">
        <v>534</v>
      </c>
      <c r="J295" s="456"/>
      <c r="K295" s="317"/>
      <c r="L295" s="317"/>
      <c r="M295" s="317"/>
      <c r="N295" s="317"/>
      <c r="O295" s="317"/>
      <c r="P295" s="317"/>
      <c r="Q295" s="317"/>
      <c r="R295" s="317"/>
      <c r="S295" s="317"/>
      <c r="T295" s="317"/>
    </row>
    <row r="296" spans="1:20" s="253" customFormat="1" ht="33.75" customHeight="1">
      <c r="A296" s="773"/>
      <c r="B296" s="773"/>
      <c r="C296" s="773"/>
      <c r="D296" s="464">
        <v>1</v>
      </c>
      <c r="F296" s="457" t="str">
        <f>"4."&amp;mergeValue(A296) &amp;"."&amp;mergeValue(B296)&amp;"."&amp;mergeValue(C296)&amp;"."&amp;mergeValue(D296)</f>
        <v>4.1.1.1.1</v>
      </c>
      <c r="G296" s="541" t="s">
        <v>532</v>
      </c>
      <c r="H296" s="441"/>
      <c r="I296" s="804" t="s">
        <v>629</v>
      </c>
      <c r="J296" s="456"/>
      <c r="K296" s="317"/>
      <c r="L296" s="317"/>
      <c r="M296" s="317"/>
      <c r="N296" s="317"/>
      <c r="O296" s="317"/>
      <c r="P296" s="317"/>
      <c r="Q296" s="317"/>
      <c r="R296" s="317"/>
      <c r="S296" s="317"/>
      <c r="T296" s="317"/>
    </row>
    <row r="297" spans="1:20" s="253" customFormat="1" ht="18.75">
      <c r="A297" s="773"/>
      <c r="B297" s="773"/>
      <c r="C297" s="773"/>
      <c r="D297" s="464"/>
      <c r="F297" s="545"/>
      <c r="G297" s="546" t="s">
        <v>4</v>
      </c>
      <c r="H297" s="547"/>
      <c r="I297" s="804"/>
      <c r="J297" s="456"/>
      <c r="K297" s="317"/>
      <c r="L297" s="317"/>
      <c r="M297" s="317"/>
      <c r="N297" s="317"/>
      <c r="O297" s="317"/>
      <c r="P297" s="317"/>
      <c r="Q297" s="317"/>
      <c r="R297" s="317"/>
      <c r="S297" s="317"/>
      <c r="T297" s="317"/>
    </row>
    <row r="298" spans="1:20" s="253" customFormat="1" ht="18.75">
      <c r="A298" s="773"/>
      <c r="B298" s="773"/>
      <c r="C298" s="464"/>
      <c r="D298" s="464"/>
      <c r="F298" s="460"/>
      <c r="G298" s="161" t="s">
        <v>449</v>
      </c>
      <c r="H298" s="461"/>
      <c r="I298" s="462"/>
      <c r="J298" s="456"/>
      <c r="K298" s="317"/>
      <c r="L298" s="317"/>
      <c r="M298" s="317"/>
      <c r="N298" s="317"/>
      <c r="O298" s="317"/>
      <c r="P298" s="317"/>
      <c r="Q298" s="317"/>
      <c r="R298" s="317"/>
      <c r="S298" s="317"/>
      <c r="T298" s="317"/>
    </row>
    <row r="299" spans="1:20" s="253" customFormat="1" ht="18.75">
      <c r="A299" s="773"/>
      <c r="B299" s="317"/>
      <c r="C299" s="317"/>
      <c r="D299" s="317"/>
      <c r="F299" s="460"/>
      <c r="G299" s="176" t="s">
        <v>540</v>
      </c>
      <c r="H299" s="461"/>
      <c r="I299" s="462"/>
      <c r="J299" s="456"/>
      <c r="K299" s="317"/>
      <c r="L299" s="317"/>
      <c r="M299" s="317"/>
      <c r="N299" s="317"/>
      <c r="O299" s="317"/>
      <c r="P299" s="317"/>
      <c r="Q299" s="317"/>
      <c r="R299" s="317"/>
      <c r="S299" s="317"/>
      <c r="T299" s="317"/>
    </row>
    <row r="300" spans="1:20" s="253" customFormat="1" ht="18.75">
      <c r="A300" s="317"/>
      <c r="B300" s="317"/>
      <c r="C300" s="317"/>
      <c r="D300" s="317"/>
      <c r="F300" s="460"/>
      <c r="G300" s="209" t="s">
        <v>539</v>
      </c>
      <c r="H300" s="461"/>
      <c r="I300" s="462"/>
      <c r="J300" s="456"/>
      <c r="K300" s="317"/>
      <c r="L300" s="317"/>
      <c r="M300" s="317"/>
      <c r="N300" s="317"/>
      <c r="O300" s="317"/>
      <c r="P300" s="317"/>
      <c r="Q300" s="317"/>
      <c r="R300" s="317"/>
      <c r="S300" s="317"/>
      <c r="T300" s="317"/>
    </row>
  </sheetData>
  <sheetProtection formatColumns="0" formatRows="0"/>
  <dataConsolidate link="1"/>
  <mergeCells count="235">
    <mergeCell ref="O148:V148"/>
    <mergeCell ref="O97:AA97"/>
    <mergeCell ref="Y82:Y83"/>
    <mergeCell ref="Z82:Z83"/>
    <mergeCell ref="O114:V114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F254:F255"/>
    <mergeCell ref="G254:G255"/>
    <mergeCell ref="V200:V201"/>
    <mergeCell ref="Q200:Q203"/>
    <mergeCell ref="U200:U202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O115:V115"/>
    <mergeCell ref="Y98:Y99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E33:E36"/>
    <mergeCell ref="A45:A56"/>
    <mergeCell ref="E49:E52"/>
    <mergeCell ref="B46:B55"/>
    <mergeCell ref="C47:C54"/>
    <mergeCell ref="D48:D53"/>
    <mergeCell ref="A61:A72"/>
    <mergeCell ref="D80:D85"/>
    <mergeCell ref="B62:B71"/>
    <mergeCell ref="C63:C70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U82:U83"/>
    <mergeCell ref="O77:AC77"/>
    <mergeCell ref="O78:AC78"/>
    <mergeCell ref="O79:AC79"/>
    <mergeCell ref="O80:AC80"/>
    <mergeCell ref="O81:AC81"/>
    <mergeCell ref="U66:U67"/>
    <mergeCell ref="O94:AA94"/>
    <mergeCell ref="R66:R67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J65:J68"/>
    <mergeCell ref="O26:O27"/>
    <mergeCell ref="O28:U28"/>
    <mergeCell ref="N34:N35"/>
    <mergeCell ref="N14:N15"/>
    <mergeCell ref="I14:I16"/>
    <mergeCell ref="I32:I37"/>
    <mergeCell ref="I48:I53"/>
    <mergeCell ref="J136:J139"/>
    <mergeCell ref="T137:T138"/>
    <mergeCell ref="D9:D12"/>
    <mergeCell ref="D14:D17"/>
    <mergeCell ref="S34:S35"/>
    <mergeCell ref="O9:O10"/>
    <mergeCell ref="R25:T26"/>
    <mergeCell ref="I9:I11"/>
    <mergeCell ref="H14:H16"/>
    <mergeCell ref="J14:J16"/>
    <mergeCell ref="L9:L10"/>
    <mergeCell ref="E9:E12"/>
    <mergeCell ref="N9:N10"/>
    <mergeCell ref="K9:K11"/>
    <mergeCell ref="J9:J11"/>
    <mergeCell ref="F9:F12"/>
    <mergeCell ref="E14:E17"/>
    <mergeCell ref="M9:M10"/>
    <mergeCell ref="F14:F17"/>
    <mergeCell ref="G9:G12"/>
    <mergeCell ref="H9:H11"/>
    <mergeCell ref="O117:V117"/>
    <mergeCell ref="T120:T121"/>
    <mergeCell ref="O119:V119"/>
    <mergeCell ref="T82:T83"/>
    <mergeCell ref="Y200:Y201"/>
    <mergeCell ref="X200:X201"/>
    <mergeCell ref="W200:W201"/>
    <mergeCell ref="AA82:AA83"/>
    <mergeCell ref="AB82:AB83"/>
    <mergeCell ref="T200:T202"/>
    <mergeCell ref="R200:R202"/>
    <mergeCell ref="S200:S202"/>
    <mergeCell ref="X184:X185"/>
    <mergeCell ref="R184:R186"/>
    <mergeCell ref="T184:T186"/>
    <mergeCell ref="W184:W185"/>
    <mergeCell ref="O153:V153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S120:S121"/>
    <mergeCell ref="AL184:AL189"/>
    <mergeCell ref="U154:U155"/>
    <mergeCell ref="Y184:Y185"/>
    <mergeCell ref="N166:AL166"/>
    <mergeCell ref="N167:AL167"/>
    <mergeCell ref="O116:V116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AD82:AD84"/>
    <mergeCell ref="W98:W99"/>
    <mergeCell ref="Z100:Z101"/>
    <mergeCell ref="W100:W101"/>
    <mergeCell ref="Y100:Y101"/>
    <mergeCell ref="J98:J102"/>
    <mergeCell ref="Z98:Z99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82 V8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34:U35 U82:U83 Z82:Z83 AB82:AB8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82 AA82:AA83"/>
    <dataValidation allowBlank="1" promptTitle="checkPeriodRange" sqref="V100 V98 Q155 Q138 Q121 Q51 Q35 Q67 Q83 AF185:AK185 AG170:AL170 X83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 Z84:Z88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537</v>
      </c>
    </row>
    <row r="3" spans="2:4" ht="67.5">
      <c r="B3" s="52" t="s">
        <v>431</v>
      </c>
    </row>
    <row r="4" spans="2:4" ht="33.75">
      <c r="B4" s="52" t="s">
        <v>689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538</v>
      </c>
    </row>
    <row r="10" spans="2:4" ht="56.25">
      <c r="B10" s="52" t="s">
        <v>688</v>
      </c>
    </row>
    <row r="11" spans="2:4" ht="12.75">
      <c r="B11" s="332" t="s">
        <v>427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4" t="s">
        <v>378</v>
      </c>
    </row>
    <row r="26" spans="1:2">
      <c r="B26" s="50" t="s">
        <v>334</v>
      </c>
    </row>
    <row r="27" spans="1:2" ht="22.5">
      <c r="B27" s="333" t="s">
        <v>510</v>
      </c>
    </row>
    <row r="28" spans="1:2" ht="56.25">
      <c r="B28" s="333" t="s">
        <v>509</v>
      </c>
    </row>
    <row r="29" spans="1:2">
      <c r="B29" s="428" t="s">
        <v>428</v>
      </c>
    </row>
    <row r="30" spans="1:2" ht="22.5">
      <c r="B30" s="333" t="s">
        <v>429</v>
      </c>
    </row>
    <row r="32" spans="1:2">
      <c r="A32" s="404"/>
      <c r="B32" s="405" t="s">
        <v>483</v>
      </c>
    </row>
    <row r="33" spans="1:2" ht="14.25">
      <c r="A33" s="406">
        <v>1</v>
      </c>
      <c r="B33" s="407" t="s">
        <v>484</v>
      </c>
    </row>
    <row r="34" spans="1:2" ht="14.25">
      <c r="A34" s="406">
        <v>2</v>
      </c>
      <c r="B34" s="407" t="s">
        <v>485</v>
      </c>
    </row>
    <row r="35" spans="1:2">
      <c r="B35" s="405" t="s">
        <v>486</v>
      </c>
    </row>
    <row r="36" spans="1:2">
      <c r="B36" s="407" t="s">
        <v>487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9" hidden="1" customWidth="1"/>
    <col min="2" max="2" width="9.140625" style="34" hidden="1" customWidth="1"/>
    <col min="3" max="3" width="3.7109375" style="355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5" hidden="1" customWidth="1"/>
    <col min="14" max="16" width="9.140625" style="315" hidden="1" customWidth="1"/>
    <col min="17" max="17" width="25.7109375" style="483" hidden="1" customWidth="1"/>
    <col min="18" max="18" width="14.42578125" style="315" hidden="1" customWidth="1"/>
    <col min="19" max="22" width="9.140625" style="479"/>
    <col min="23" max="16384" width="9.140625" style="34"/>
  </cols>
  <sheetData>
    <row r="1" spans="1:256" s="296" customFormat="1" ht="16.5" hidden="1" customHeight="1">
      <c r="C1" s="474"/>
      <c r="H1" s="474"/>
      <c r="I1" s="474"/>
      <c r="J1" s="474"/>
      <c r="K1" s="474" t="s">
        <v>552</v>
      </c>
      <c r="L1" s="484" t="s">
        <v>447</v>
      </c>
      <c r="M1" s="519" t="s">
        <v>551</v>
      </c>
      <c r="N1" s="519"/>
      <c r="O1" s="519"/>
      <c r="P1" s="519"/>
      <c r="Q1" s="520"/>
      <c r="R1" s="519"/>
      <c r="S1" s="519"/>
      <c r="T1" s="519"/>
      <c r="U1" s="519"/>
      <c r="V1" s="519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  <c r="FK1" s="484"/>
      <c r="FL1" s="484"/>
      <c r="FM1" s="484"/>
      <c r="FN1" s="484"/>
      <c r="FO1" s="484"/>
      <c r="FP1" s="484"/>
      <c r="FQ1" s="484"/>
      <c r="FR1" s="484"/>
      <c r="FS1" s="484"/>
      <c r="FT1" s="484"/>
      <c r="FU1" s="484"/>
      <c r="FV1" s="484"/>
      <c r="FW1" s="484"/>
      <c r="FX1" s="484"/>
      <c r="FY1" s="484"/>
      <c r="FZ1" s="484"/>
      <c r="GA1" s="484"/>
      <c r="GB1" s="484"/>
      <c r="GC1" s="484"/>
      <c r="GD1" s="484"/>
      <c r="GE1" s="484"/>
      <c r="GF1" s="484"/>
      <c r="GG1" s="484"/>
      <c r="GH1" s="484"/>
      <c r="GI1" s="484"/>
      <c r="GJ1" s="484"/>
      <c r="GK1" s="484"/>
      <c r="GL1" s="484"/>
      <c r="GM1" s="484"/>
      <c r="GN1" s="484"/>
      <c r="GO1" s="484"/>
      <c r="GP1" s="484"/>
      <c r="GQ1" s="484"/>
      <c r="GR1" s="484"/>
      <c r="GS1" s="484"/>
      <c r="GT1" s="484"/>
      <c r="GU1" s="484"/>
      <c r="GV1" s="484"/>
      <c r="GW1" s="484"/>
      <c r="GX1" s="484"/>
      <c r="GY1" s="484"/>
      <c r="GZ1" s="484"/>
      <c r="HA1" s="484"/>
      <c r="HB1" s="484"/>
      <c r="HC1" s="484"/>
      <c r="HD1" s="484"/>
      <c r="HE1" s="484"/>
      <c r="HF1" s="484"/>
      <c r="HG1" s="484"/>
      <c r="HH1" s="484"/>
      <c r="HI1" s="484"/>
      <c r="HJ1" s="484"/>
      <c r="HK1" s="484"/>
      <c r="HL1" s="484"/>
      <c r="HM1" s="484"/>
      <c r="HN1" s="484"/>
      <c r="HO1" s="484"/>
      <c r="HP1" s="484"/>
      <c r="HQ1" s="484"/>
      <c r="HR1" s="484"/>
      <c r="HS1" s="484"/>
      <c r="HT1" s="484"/>
      <c r="HU1" s="484"/>
      <c r="HV1" s="484"/>
      <c r="HW1" s="484"/>
      <c r="HX1" s="484"/>
      <c r="HY1" s="484"/>
      <c r="HZ1" s="484"/>
      <c r="IA1" s="484"/>
      <c r="IB1" s="484"/>
      <c r="IC1" s="484"/>
      <c r="ID1" s="484"/>
      <c r="IE1" s="484"/>
      <c r="IF1" s="484"/>
      <c r="IG1" s="484"/>
      <c r="IH1" s="484"/>
      <c r="II1" s="484"/>
      <c r="IJ1" s="484"/>
      <c r="IK1" s="484"/>
      <c r="IL1" s="484"/>
      <c r="IM1" s="484"/>
      <c r="IN1" s="484"/>
      <c r="IO1" s="484"/>
      <c r="IP1" s="484"/>
      <c r="IQ1" s="484"/>
      <c r="IR1" s="484"/>
      <c r="IS1" s="484"/>
      <c r="IT1" s="484"/>
      <c r="IU1" s="484"/>
      <c r="IV1" s="484"/>
    </row>
    <row r="2" spans="1:256" s="488" customFormat="1" ht="16.5" hidden="1" customHeight="1">
      <c r="A2" s="485"/>
      <c r="B2" s="485"/>
      <c r="C2" s="486"/>
      <c r="D2" s="485"/>
      <c r="E2" s="485"/>
      <c r="F2" s="485"/>
      <c r="G2" s="485"/>
      <c r="H2" s="485"/>
      <c r="I2" s="485"/>
      <c r="J2" s="485"/>
      <c r="K2" s="485"/>
      <c r="L2" s="485"/>
      <c r="M2" s="519"/>
      <c r="N2" s="519"/>
      <c r="O2" s="519"/>
      <c r="P2" s="519"/>
      <c r="Q2" s="520"/>
      <c r="R2" s="519"/>
      <c r="S2" s="487"/>
      <c r="T2" s="487"/>
      <c r="U2" s="487"/>
      <c r="V2" s="487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  <c r="DR2" s="486"/>
      <c r="DS2" s="486"/>
      <c r="DT2" s="486"/>
      <c r="DU2" s="486"/>
      <c r="DV2" s="486"/>
      <c r="DW2" s="486"/>
      <c r="DX2" s="486"/>
      <c r="DY2" s="486"/>
      <c r="DZ2" s="486"/>
      <c r="EA2" s="486"/>
      <c r="EB2" s="486"/>
      <c r="EC2" s="486"/>
      <c r="ED2" s="486"/>
      <c r="EE2" s="486"/>
      <c r="EF2" s="486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</row>
    <row r="3" spans="1:256" s="130" customFormat="1" ht="3" customHeight="1">
      <c r="A3" s="129"/>
      <c r="B3" s="34"/>
      <c r="C3" s="353"/>
      <c r="D3" s="101"/>
      <c r="E3" s="101"/>
      <c r="F3" s="101"/>
      <c r="G3" s="101"/>
      <c r="H3" s="101"/>
      <c r="I3" s="101"/>
      <c r="J3" s="101"/>
      <c r="K3" s="101"/>
      <c r="L3" s="356"/>
      <c r="M3" s="315"/>
      <c r="N3" s="315"/>
      <c r="O3" s="315"/>
      <c r="P3" s="315"/>
      <c r="Q3" s="483"/>
      <c r="R3" s="315"/>
      <c r="S3" s="479"/>
      <c r="T3" s="479"/>
      <c r="U3" s="479"/>
      <c r="V3" s="479"/>
    </row>
    <row r="4" spans="1:256" s="130" customFormat="1" ht="22.5">
      <c r="A4" s="129"/>
      <c r="B4" s="34"/>
      <c r="C4" s="353"/>
      <c r="D4" s="730" t="s">
        <v>443</v>
      </c>
      <c r="E4" s="731"/>
      <c r="F4" s="731"/>
      <c r="G4" s="731"/>
      <c r="H4" s="732"/>
      <c r="I4" s="577"/>
      <c r="M4" s="315"/>
      <c r="N4" s="315"/>
      <c r="O4" s="315"/>
      <c r="P4" s="315"/>
      <c r="Q4" s="483"/>
      <c r="R4" s="315"/>
      <c r="S4" s="479"/>
      <c r="T4" s="479"/>
      <c r="U4" s="479"/>
      <c r="V4" s="479"/>
    </row>
    <row r="5" spans="1:256" s="130" customFormat="1" ht="3" hidden="1" customHeight="1">
      <c r="A5" s="129"/>
      <c r="B5" s="34"/>
      <c r="C5" s="353"/>
      <c r="D5" s="101"/>
      <c r="E5" s="101"/>
      <c r="F5" s="101"/>
      <c r="G5" s="101"/>
      <c r="H5" s="357"/>
      <c r="I5" s="357"/>
      <c r="J5" s="357"/>
      <c r="K5" s="357"/>
      <c r="L5" s="358"/>
      <c r="M5" s="315"/>
      <c r="N5" s="315"/>
      <c r="O5" s="315"/>
      <c r="P5" s="315"/>
      <c r="Q5" s="483"/>
      <c r="R5" s="315"/>
      <c r="S5" s="479"/>
      <c r="T5" s="479"/>
      <c r="U5" s="479"/>
      <c r="V5" s="479"/>
    </row>
    <row r="6" spans="1:256" s="130" customFormat="1" ht="20.100000000000001" hidden="1" customHeight="1">
      <c r="A6" s="359"/>
      <c r="B6" s="359"/>
      <c r="C6" s="353"/>
      <c r="D6" s="733"/>
      <c r="E6" s="733"/>
      <c r="F6" s="734" t="s">
        <v>87</v>
      </c>
      <c r="G6" s="734"/>
      <c r="H6" s="357"/>
      <c r="I6" s="357"/>
      <c r="J6" s="360"/>
      <c r="K6" s="361"/>
      <c r="L6" s="361"/>
      <c r="M6" s="315"/>
      <c r="N6" s="315"/>
      <c r="O6" s="315"/>
      <c r="P6" s="315"/>
      <c r="Q6" s="483"/>
      <c r="R6" s="315"/>
      <c r="S6" s="479"/>
      <c r="T6" s="479"/>
      <c r="U6" s="479"/>
      <c r="V6" s="479"/>
    </row>
    <row r="7" spans="1:256" ht="3" customHeight="1"/>
    <row r="8" spans="1:256" s="130" customFormat="1">
      <c r="A8" s="129"/>
      <c r="B8" s="34"/>
      <c r="C8" s="353"/>
      <c r="D8" s="735" t="s">
        <v>18</v>
      </c>
      <c r="E8" s="735"/>
      <c r="F8" s="735" t="s">
        <v>444</v>
      </c>
      <c r="G8" s="735"/>
      <c r="H8" s="735"/>
      <c r="I8" s="736" t="s">
        <v>445</v>
      </c>
      <c r="J8" s="736"/>
      <c r="K8" s="736"/>
      <c r="L8" s="736"/>
      <c r="M8" s="315"/>
      <c r="N8" s="315"/>
      <c r="O8" s="315"/>
      <c r="P8" s="315"/>
      <c r="Q8" s="483"/>
      <c r="R8" s="315"/>
      <c r="S8" s="479"/>
      <c r="T8" s="479"/>
      <c r="U8" s="479"/>
      <c r="V8" s="479"/>
    </row>
    <row r="9" spans="1:256" s="130" customFormat="1" ht="20.25" customHeight="1">
      <c r="A9" s="129"/>
      <c r="B9" s="34"/>
      <c r="C9" s="353"/>
      <c r="D9" s="363" t="s">
        <v>95</v>
      </c>
      <c r="E9" s="363" t="s">
        <v>446</v>
      </c>
      <c r="F9" s="726" t="s">
        <v>95</v>
      </c>
      <c r="G9" s="727"/>
      <c r="H9" s="364" t="s">
        <v>446</v>
      </c>
      <c r="I9" s="728" t="s">
        <v>95</v>
      </c>
      <c r="J9" s="728"/>
      <c r="K9" s="364" t="s">
        <v>446</v>
      </c>
      <c r="L9" s="364" t="s">
        <v>447</v>
      </c>
      <c r="M9" s="315"/>
      <c r="N9" s="315"/>
      <c r="O9" s="315"/>
      <c r="P9" s="315"/>
      <c r="Q9" s="483"/>
      <c r="R9" s="315"/>
      <c r="S9" s="479"/>
      <c r="T9" s="479"/>
      <c r="U9" s="479"/>
      <c r="V9" s="479"/>
    </row>
    <row r="10" spans="1:256" ht="12" customHeight="1">
      <c r="C10" s="372"/>
      <c r="D10" s="477" t="s">
        <v>96</v>
      </c>
      <c r="E10" s="477" t="s">
        <v>52</v>
      </c>
      <c r="F10" s="729" t="s">
        <v>53</v>
      </c>
      <c r="G10" s="729"/>
      <c r="H10" s="477" t="s">
        <v>54</v>
      </c>
      <c r="I10" s="729" t="s">
        <v>71</v>
      </c>
      <c r="J10" s="729"/>
      <c r="K10" s="477" t="s">
        <v>72</v>
      </c>
      <c r="L10" s="477" t="s">
        <v>186</v>
      </c>
      <c r="M10" s="386"/>
      <c r="N10" s="386"/>
      <c r="O10" s="386"/>
      <c r="P10" s="386"/>
      <c r="Q10" s="362"/>
      <c r="R10" s="386"/>
      <c r="S10" s="478"/>
      <c r="T10" s="478"/>
      <c r="U10" s="478"/>
      <c r="V10" s="478"/>
    </row>
    <row r="11" spans="1:256" s="130" customFormat="1" hidden="1">
      <c r="A11" s="34"/>
      <c r="B11" s="34"/>
      <c r="C11" s="353"/>
      <c r="D11" s="365">
        <v>0</v>
      </c>
      <c r="E11" s="366"/>
      <c r="F11" s="197"/>
      <c r="G11" s="197"/>
      <c r="H11" s="367"/>
      <c r="I11" s="368"/>
      <c r="J11" s="197"/>
      <c r="K11" s="367"/>
      <c r="L11" s="369"/>
      <c r="M11" s="523" t="s">
        <v>559</v>
      </c>
      <c r="N11" s="315"/>
      <c r="O11" s="315"/>
      <c r="P11" s="315" t="s">
        <v>557</v>
      </c>
      <c r="Q11" s="483" t="s">
        <v>558</v>
      </c>
      <c r="R11" s="315" t="s">
        <v>622</v>
      </c>
      <c r="S11" s="479"/>
      <c r="T11" s="479"/>
      <c r="U11" s="479"/>
      <c r="V11" s="479"/>
    </row>
    <row r="12" spans="1:256" s="388" customFormat="1" ht="0.95" customHeight="1">
      <c r="A12" s="89"/>
      <c r="B12" s="248" t="s">
        <v>451</v>
      </c>
      <c r="C12" s="738"/>
      <c r="D12" s="735">
        <v>1</v>
      </c>
      <c r="E12" s="739" t="s">
        <v>846</v>
      </c>
      <c r="F12" s="681"/>
      <c r="G12" s="674">
        <v>0</v>
      </c>
      <c r="H12" s="480"/>
      <c r="I12" s="373"/>
      <c r="J12" s="518" t="s">
        <v>556</v>
      </c>
      <c r="K12" s="176"/>
      <c r="L12" s="389"/>
      <c r="M12" s="315">
        <f>mergeValue(H12)</f>
        <v>0</v>
      </c>
      <c r="N12" s="296"/>
      <c r="O12" s="296"/>
      <c r="P12" s="315" t="str">
        <f>IF(ISERROR(MATCH(Q12,MODesc,0)),"n","y")</f>
        <v>n</v>
      </c>
      <c r="Q12" s="296" t="s">
        <v>846</v>
      </c>
      <c r="R12" s="315" t="str">
        <f>K12&amp;"("&amp;L12&amp;")"</f>
        <v>()</v>
      </c>
      <c r="S12" s="248"/>
      <c r="T12" s="248"/>
      <c r="U12" s="371"/>
      <c r="V12" s="248"/>
      <c r="W12" s="248"/>
      <c r="X12" s="248"/>
      <c r="Y12" s="387"/>
      <c r="Z12" s="387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</row>
    <row r="13" spans="1:256" s="388" customFormat="1" ht="0.95" customHeight="1">
      <c r="A13" s="89"/>
      <c r="B13" s="248" t="s">
        <v>451</v>
      </c>
      <c r="C13" s="738"/>
      <c r="D13" s="735"/>
      <c r="E13" s="740"/>
      <c r="F13" s="741"/>
      <c r="G13" s="735">
        <v>1</v>
      </c>
      <c r="H13" s="737" t="s">
        <v>712</v>
      </c>
      <c r="I13" s="373"/>
      <c r="J13" s="518" t="s">
        <v>556</v>
      </c>
      <c r="K13" s="176"/>
      <c r="L13" s="389"/>
      <c r="M13" s="315" t="str">
        <f>mergeValue(H13)</f>
        <v>Воскресенск</v>
      </c>
      <c r="N13" s="296"/>
      <c r="O13" s="296"/>
      <c r="P13" s="296"/>
      <c r="Q13" s="296"/>
      <c r="R13" s="315" t="str">
        <f>K13&amp;"("&amp;L13&amp;")"</f>
        <v>()</v>
      </c>
      <c r="S13" s="248"/>
      <c r="T13" s="248"/>
      <c r="U13" s="371"/>
      <c r="V13" s="248"/>
      <c r="W13" s="248"/>
      <c r="X13" s="248"/>
      <c r="Y13" s="387"/>
      <c r="Z13" s="387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</row>
    <row r="14" spans="1:256" s="388" customFormat="1" ht="18.95" customHeight="1">
      <c r="A14" s="89"/>
      <c r="B14" s="248" t="s">
        <v>451</v>
      </c>
      <c r="C14" s="738"/>
      <c r="D14" s="735"/>
      <c r="E14" s="740"/>
      <c r="F14" s="742"/>
      <c r="G14" s="735"/>
      <c r="H14" s="737"/>
      <c r="I14" s="695"/>
      <c r="J14" s="674">
        <v>1</v>
      </c>
      <c r="K14" s="680" t="s">
        <v>712</v>
      </c>
      <c r="L14" s="370" t="s">
        <v>713</v>
      </c>
      <c r="M14" s="315" t="str">
        <f>mergeValue(H14)</f>
        <v>Воскресенск</v>
      </c>
      <c r="N14" s="296"/>
      <c r="O14" s="296"/>
      <c r="P14" s="296"/>
      <c r="Q14" s="296"/>
      <c r="R14" s="315" t="str">
        <f>K14&amp;" ("&amp;L14&amp;")"</f>
        <v>Воскресенск (46710000)</v>
      </c>
      <c r="S14" s="248"/>
      <c r="T14" s="248"/>
      <c r="U14" s="371"/>
      <c r="V14" s="248"/>
      <c r="W14" s="248"/>
      <c r="X14" s="248"/>
      <c r="Y14" s="387"/>
      <c r="Z14" s="387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</row>
    <row r="15" spans="1:256" s="130" customFormat="1" ht="0.95" customHeight="1">
      <c r="A15" s="34"/>
      <c r="B15" s="34" t="s">
        <v>448</v>
      </c>
      <c r="C15" s="353"/>
      <c r="D15" s="373"/>
      <c r="E15" s="301"/>
      <c r="F15" s="375"/>
      <c r="G15" s="375"/>
      <c r="H15" s="375"/>
      <c r="I15" s="375"/>
      <c r="J15" s="375"/>
      <c r="K15" s="375"/>
      <c r="L15" s="376"/>
      <c r="M15" s="523"/>
      <c r="N15" s="315"/>
      <c r="O15" s="315"/>
      <c r="P15" s="315"/>
      <c r="Q15" s="483" t="s">
        <v>21</v>
      </c>
      <c r="R15" s="315"/>
      <c r="S15" s="479"/>
      <c r="T15" s="479"/>
      <c r="U15" s="479"/>
      <c r="V15" s="479"/>
    </row>
    <row r="16" spans="1:256" s="130" customFormat="1" ht="21" customHeight="1">
      <c r="A16" s="129"/>
      <c r="B16" s="34"/>
      <c r="C16" s="355"/>
      <c r="D16" s="377"/>
      <c r="E16" s="377"/>
      <c r="F16" s="377"/>
      <c r="G16" s="377"/>
      <c r="H16" s="377"/>
      <c r="I16" s="377"/>
      <c r="J16" s="377"/>
      <c r="K16" s="377"/>
      <c r="L16" s="377"/>
      <c r="M16" s="315"/>
      <c r="N16" s="315"/>
      <c r="O16" s="315"/>
      <c r="P16" s="315"/>
      <c r="Q16" s="483"/>
      <c r="R16" s="315"/>
      <c r="S16" s="479"/>
      <c r="T16" s="479"/>
      <c r="U16" s="479"/>
      <c r="V16" s="479"/>
    </row>
    <row r="17" spans="1:22" s="130" customFormat="1">
      <c r="A17" s="129"/>
      <c r="B17" s="34"/>
      <c r="C17" s="355"/>
      <c r="D17" s="34"/>
      <c r="E17" s="34"/>
      <c r="F17" s="34"/>
      <c r="G17" s="34"/>
      <c r="H17" s="34"/>
      <c r="I17" s="34"/>
      <c r="J17" s="34"/>
      <c r="K17" s="34"/>
      <c r="L17" s="34"/>
      <c r="M17" s="315"/>
      <c r="N17" s="315"/>
      <c r="O17" s="315"/>
      <c r="P17" s="315"/>
      <c r="Q17" s="483"/>
      <c r="R17" s="315"/>
      <c r="S17" s="479"/>
      <c r="T17" s="479"/>
      <c r="U17" s="479"/>
      <c r="V17" s="479"/>
    </row>
    <row r="18" spans="1:22" s="130" customFormat="1" ht="0.75" customHeight="1">
      <c r="A18" s="129"/>
      <c r="B18" s="34"/>
      <c r="C18" s="355"/>
      <c r="D18" s="34"/>
      <c r="E18" s="34"/>
      <c r="F18" s="34"/>
      <c r="G18" s="34"/>
      <c r="H18" s="34"/>
      <c r="I18" s="34"/>
      <c r="J18" s="34"/>
      <c r="K18" s="34"/>
      <c r="L18" s="34"/>
      <c r="M18" s="315"/>
      <c r="N18" s="315"/>
      <c r="O18" s="315"/>
      <c r="P18" s="315"/>
      <c r="Q18" s="483"/>
      <c r="R18" s="315"/>
      <c r="S18" s="479"/>
      <c r="T18" s="479"/>
      <c r="U18" s="479"/>
      <c r="V18" s="479"/>
    </row>
    <row r="19" spans="1:22" s="379" customFormat="1" ht="10.5">
      <c r="A19" s="378"/>
      <c r="C19" s="380"/>
      <c r="D19" s="381"/>
      <c r="E19" s="381"/>
      <c r="M19" s="315"/>
      <c r="N19" s="315"/>
      <c r="O19" s="315"/>
      <c r="P19" s="315"/>
      <c r="Q19" s="483"/>
      <c r="R19" s="315"/>
      <c r="S19" s="479"/>
      <c r="T19" s="479"/>
      <c r="U19" s="479"/>
      <c r="V19" s="479"/>
    </row>
    <row r="20" spans="1:22" s="379" customFormat="1" ht="10.5">
      <c r="A20" s="378"/>
      <c r="C20" s="380"/>
      <c r="D20" s="381"/>
      <c r="E20" s="381"/>
      <c r="M20" s="315"/>
      <c r="N20" s="315"/>
      <c r="O20" s="315"/>
      <c r="P20" s="315"/>
      <c r="Q20" s="483"/>
      <c r="R20" s="315"/>
      <c r="S20" s="479"/>
      <c r="T20" s="479"/>
      <c r="U20" s="479"/>
      <c r="V20" s="479"/>
    </row>
  </sheetData>
  <sheetProtection algorithmName="SHA-512" hashValue="zf9ygEi08ZZgcLOz/jm+5Xsz+/4xGc1egNhU4p/bWG/FpnQ1mFGcIc1BwRr8bL8ahAuvjqLfv5MBtDbcQbUUnQ==" saltValue="98B4Sj/9lMi8HUnOtyqgKw==" spinCount="100000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8"/>
  </cols>
  <sheetData>
    <row r="1" spans="1:1">
      <c r="A1" s="255"/>
    </row>
  </sheetData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J21" sqref="J21:J23"/>
    </sheetView>
  </sheetViews>
  <sheetFormatPr defaultRowHeight="11.25"/>
  <cols>
    <col min="1" max="2" width="3.7109375" style="311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320"/>
    </row>
    <row r="2" spans="1:20" hidden="1"/>
    <row r="3" spans="1:20" hidden="1"/>
    <row r="4" spans="1:20" ht="3" customHeight="1"/>
    <row r="5" spans="1:20" s="123" customFormat="1" ht="24.95" customHeight="1">
      <c r="A5" s="312"/>
      <c r="B5" s="312"/>
      <c r="D5" s="730" t="s">
        <v>430</v>
      </c>
      <c r="E5" s="731"/>
      <c r="F5" s="731"/>
      <c r="G5" s="731"/>
      <c r="H5" s="731"/>
      <c r="I5" s="731"/>
      <c r="J5" s="732"/>
      <c r="K5" s="578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3"/>
      <c r="B6" s="433"/>
      <c r="D6" s="747"/>
      <c r="E6" s="748"/>
      <c r="F6" s="748"/>
      <c r="G6" s="748"/>
      <c r="H6" s="748"/>
      <c r="I6" s="748"/>
      <c r="J6" s="749"/>
    </row>
    <row r="7" spans="1:20" s="183" customFormat="1" hidden="1">
      <c r="A7" s="433"/>
      <c r="B7" s="433"/>
      <c r="E7" s="743"/>
      <c r="F7" s="743"/>
      <c r="G7" s="746"/>
      <c r="H7" s="746"/>
      <c r="I7" s="746"/>
      <c r="J7" s="746"/>
    </row>
    <row r="8" spans="1:20" s="183" customFormat="1" hidden="1">
      <c r="A8" s="433"/>
      <c r="B8" s="433"/>
      <c r="E8" s="743"/>
      <c r="F8" s="743"/>
      <c r="G8" s="746"/>
      <c r="H8" s="746"/>
      <c r="I8" s="746"/>
      <c r="J8" s="746"/>
    </row>
    <row r="9" spans="1:20" s="183" customFormat="1" hidden="1">
      <c r="A9" s="433"/>
      <c r="B9" s="433"/>
      <c r="E9" s="743"/>
      <c r="F9" s="743"/>
      <c r="G9" s="746"/>
      <c r="H9" s="746"/>
      <c r="I9" s="746"/>
      <c r="J9" s="746"/>
    </row>
    <row r="10" spans="1:20" s="183" customFormat="1" hidden="1">
      <c r="A10" s="433"/>
      <c r="B10" s="433"/>
      <c r="E10" s="743"/>
      <c r="F10" s="743"/>
      <c r="G10" s="746"/>
      <c r="H10" s="746"/>
      <c r="I10" s="746"/>
      <c r="J10" s="746"/>
    </row>
    <row r="11" spans="1:20" s="183" customFormat="1" hidden="1">
      <c r="A11" s="433"/>
      <c r="B11" s="433"/>
      <c r="D11" s="165"/>
      <c r="E11" s="743"/>
      <c r="F11" s="743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3"/>
      <c r="B12" s="433"/>
      <c r="E12" s="743"/>
      <c r="F12" s="743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3"/>
      <c r="B13" s="433"/>
      <c r="E13" s="745"/>
      <c r="F13" s="745"/>
      <c r="G13" s="251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3"/>
      <c r="B14" s="433"/>
    </row>
    <row r="15" spans="1:20" hidden="1"/>
    <row r="16" spans="1:20" s="123" customFormat="1" ht="3" customHeight="1">
      <c r="A16" s="312"/>
      <c r="B16" s="312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167"/>
    </row>
    <row r="17" spans="1:20" ht="27" customHeight="1">
      <c r="D17" s="744" t="s">
        <v>95</v>
      </c>
      <c r="E17" s="744" t="s">
        <v>299</v>
      </c>
      <c r="F17" s="744" t="s">
        <v>83</v>
      </c>
      <c r="G17" s="744" t="s">
        <v>488</v>
      </c>
      <c r="H17" s="744" t="s">
        <v>95</v>
      </c>
      <c r="I17" s="744"/>
      <c r="J17" s="744" t="s">
        <v>23</v>
      </c>
      <c r="K17" s="750" t="s">
        <v>516</v>
      </c>
      <c r="L17" s="750"/>
      <c r="M17" s="750"/>
      <c r="N17" s="750"/>
      <c r="O17" s="750" t="s">
        <v>515</v>
      </c>
      <c r="P17" s="750"/>
      <c r="Q17" s="750"/>
      <c r="R17" s="750"/>
      <c r="S17" s="744" t="s">
        <v>247</v>
      </c>
    </row>
    <row r="18" spans="1:20" ht="30.75" customHeight="1">
      <c r="D18" s="744"/>
      <c r="E18" s="744"/>
      <c r="F18" s="744"/>
      <c r="G18" s="744"/>
      <c r="H18" s="744"/>
      <c r="I18" s="744"/>
      <c r="J18" s="744"/>
      <c r="K18" s="117" t="s">
        <v>302</v>
      </c>
      <c r="L18" s="744" t="s">
        <v>95</v>
      </c>
      <c r="M18" s="744"/>
      <c r="N18" s="117" t="s">
        <v>233</v>
      </c>
      <c r="O18" s="117" t="s">
        <v>302</v>
      </c>
      <c r="P18" s="744" t="s">
        <v>95</v>
      </c>
      <c r="Q18" s="744"/>
      <c r="R18" s="117" t="s">
        <v>233</v>
      </c>
      <c r="S18" s="744"/>
    </row>
    <row r="19" spans="1:20" s="529" customFormat="1" ht="12" customHeight="1">
      <c r="A19" s="528"/>
      <c r="B19" s="528"/>
      <c r="D19" s="41" t="s">
        <v>96</v>
      </c>
      <c r="E19" s="41" t="s">
        <v>52</v>
      </c>
      <c r="F19" s="41" t="s">
        <v>53</v>
      </c>
      <c r="G19" s="41" t="s">
        <v>54</v>
      </c>
      <c r="H19" s="751" t="s">
        <v>71</v>
      </c>
      <c r="I19" s="751"/>
      <c r="J19" s="41" t="s">
        <v>72</v>
      </c>
      <c r="K19" s="41" t="s">
        <v>186</v>
      </c>
      <c r="L19" s="751" t="s">
        <v>187</v>
      </c>
      <c r="M19" s="751"/>
      <c r="N19" s="41" t="s">
        <v>211</v>
      </c>
      <c r="O19" s="41" t="s">
        <v>212</v>
      </c>
      <c r="P19" s="751" t="s">
        <v>213</v>
      </c>
      <c r="Q19" s="751"/>
      <c r="R19" s="41" t="s">
        <v>214</v>
      </c>
      <c r="S19" s="41" t="s">
        <v>215</v>
      </c>
    </row>
    <row r="20" spans="1:20" ht="14.25" hidden="1">
      <c r="C20" s="427"/>
      <c r="D20" s="472">
        <v>0</v>
      </c>
      <c r="E20" s="524"/>
      <c r="F20" s="524"/>
      <c r="G20" s="125"/>
      <c r="H20" s="525"/>
      <c r="I20" s="525"/>
      <c r="J20" s="329"/>
      <c r="K20" s="125"/>
      <c r="L20" s="329"/>
      <c r="M20" s="329"/>
      <c r="N20" s="526"/>
      <c r="O20" s="125"/>
      <c r="P20" s="329"/>
      <c r="Q20" s="329"/>
      <c r="R20" s="527"/>
      <c r="S20" s="125"/>
      <c r="T20" s="230"/>
    </row>
    <row r="21" spans="1:20" s="673" customFormat="1" ht="18.95" customHeight="1">
      <c r="A21" s="306">
        <v>4</v>
      </c>
      <c r="C21" s="427"/>
      <c r="D21" s="752">
        <v>1</v>
      </c>
      <c r="E21" s="754" t="s">
        <v>389</v>
      </c>
      <c r="F21" s="756" t="s">
        <v>698</v>
      </c>
      <c r="G21" s="759" t="s">
        <v>88</v>
      </c>
      <c r="H21" s="752"/>
      <c r="I21" s="752">
        <v>1</v>
      </c>
      <c r="J21" s="764" t="s">
        <v>398</v>
      </c>
      <c r="K21" s="763" t="s">
        <v>88</v>
      </c>
      <c r="L21" s="767"/>
      <c r="M21" s="767" t="s">
        <v>96</v>
      </c>
      <c r="N21" s="761"/>
      <c r="O21" s="763" t="s">
        <v>88</v>
      </c>
      <c r="P21" s="683"/>
      <c r="Q21" s="683" t="s">
        <v>96</v>
      </c>
      <c r="R21" s="697"/>
      <c r="S21" s="679"/>
    </row>
    <row r="22" spans="1:20" s="673" customFormat="1" ht="18.95" customHeight="1">
      <c r="A22" s="306"/>
      <c r="C22" s="183"/>
      <c r="D22" s="753"/>
      <c r="E22" s="755"/>
      <c r="F22" s="757"/>
      <c r="G22" s="760"/>
      <c r="H22" s="753"/>
      <c r="I22" s="753"/>
      <c r="J22" s="765"/>
      <c r="K22" s="760"/>
      <c r="L22" s="753"/>
      <c r="M22" s="753"/>
      <c r="N22" s="762"/>
      <c r="O22" s="760"/>
      <c r="P22" s="330"/>
      <c r="Q22" s="121"/>
      <c r="R22" s="121"/>
      <c r="S22" s="122"/>
    </row>
    <row r="23" spans="1:20" s="673" customFormat="1" ht="18.75" customHeight="1">
      <c r="A23" s="306"/>
      <c r="C23" s="183"/>
      <c r="D23" s="753"/>
      <c r="E23" s="755"/>
      <c r="F23" s="757"/>
      <c r="G23" s="760"/>
      <c r="H23" s="753"/>
      <c r="I23" s="753"/>
      <c r="J23" s="766"/>
      <c r="K23" s="760"/>
      <c r="L23" s="120"/>
      <c r="M23" s="121"/>
      <c r="N23" s="121"/>
      <c r="O23" s="121"/>
      <c r="P23" s="121"/>
      <c r="Q23" s="121"/>
      <c r="R23" s="121"/>
      <c r="S23" s="122"/>
    </row>
    <row r="24" spans="1:20" s="673" customFormat="1" ht="18.75" customHeight="1">
      <c r="A24" s="306"/>
      <c r="C24" s="183"/>
      <c r="D24" s="753"/>
      <c r="E24" s="755"/>
      <c r="F24" s="758"/>
      <c r="G24" s="760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96FghZcRjH0/nLMj8aW4uCLhnimKyxus+Y4Wffmm5CISe+bX22Xg89/SvcL+TrIDzIc73IkuzBJnGQScZOUoeQ==" saltValue="3xs3dHzWpR5TY7RdlotwdQ==" spinCount="100000" sheet="1" objects="1" scenarios="1" formatColumns="0" formatRows="0"/>
  <dataConsolidate leftLabels="1" link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69" t="s">
        <v>525</v>
      </c>
      <c r="G2" s="770"/>
      <c r="H2" s="77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30.04.2021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3"/>
      <c r="B9" s="317"/>
      <c r="C9" s="317"/>
      <c r="D9" s="317"/>
      <c r="F9" s="457" t="str">
        <f>"3." &amp;mergeValue(A9)</f>
        <v>3.1</v>
      </c>
      <c r="G9" s="538" t="s">
        <v>529</v>
      </c>
      <c r="H9" s="44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3"/>
      <c r="B11" s="773">
        <v>1</v>
      </c>
      <c r="C11" s="585"/>
      <c r="D11" s="585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Московская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3"/>
      <c r="B12" s="773"/>
      <c r="C12" s="773">
        <v>1</v>
      </c>
      <c r="D12" s="585"/>
      <c r="F12" s="457" t="str">
        <f>"4."&amp;mergeValue(A12) &amp;"."&amp;mergeValue(B12)&amp;"."&amp;mergeValue(C12)</f>
        <v>4.1.1.1</v>
      </c>
      <c r="G12" s="463" t="s">
        <v>531</v>
      </c>
      <c r="H12" s="441" t="str">
        <f>IF(Территории!H13="","","" &amp; Территории!H13 &amp; "")</f>
        <v>Воскресенск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73"/>
      <c r="B13" s="773"/>
      <c r="C13" s="773"/>
      <c r="D13" s="585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 t="str">
        <f>IF(Территории!R14="","","" &amp; Территории!R14 &amp; "")</f>
        <v>Воскресенск (46710000)</v>
      </c>
      <c r="I13" s="677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8" t="s">
        <v>631</v>
      </c>
      <c r="H15" s="768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algorithmName="SHA-512" hashValue="BW7ct2UxV7VS2tNp2rCOpZq2cm83W/sLNP5cx2DBQMu5oIOOj+yEU5gvuuSr/alpl2If6zl10iO6XgjazNsp8Q==" saltValue="4Qhn/np/EmJjWe6jX30JJw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G13" sqref="G13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64.140625" style="34" customWidth="1"/>
    <col min="6" max="6" width="35.7109375" style="34" customWidth="1"/>
    <col min="7" max="7" width="64.5703125" style="34" customWidth="1"/>
    <col min="8" max="8" width="115.7109375" style="34" customWidth="1"/>
    <col min="9" max="9" width="10.5703125" style="34"/>
    <col min="10" max="11" width="10.5703125" style="315"/>
    <col min="12" max="16384" width="10.5703125" style="34"/>
  </cols>
  <sheetData>
    <row r="1" spans="1:17" hidden="1">
      <c r="N1" s="535"/>
      <c r="O1" s="535"/>
      <c r="Q1" s="535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76" t="s">
        <v>635</v>
      </c>
      <c r="E5" s="776"/>
      <c r="F5" s="776"/>
      <c r="G5" s="776"/>
      <c r="H5" s="579"/>
    </row>
    <row r="6" spans="1:17" ht="3" customHeight="1">
      <c r="C6" s="86"/>
      <c r="D6" s="35"/>
      <c r="E6" s="84"/>
      <c r="F6" s="606"/>
      <c r="G6" s="83"/>
      <c r="H6" s="411"/>
    </row>
    <row r="7" spans="1:17">
      <c r="C7" s="86"/>
      <c r="D7" s="774" t="s">
        <v>496</v>
      </c>
      <c r="E7" s="774"/>
      <c r="F7" s="774"/>
      <c r="G7" s="774"/>
      <c r="H7" s="775" t="s">
        <v>497</v>
      </c>
    </row>
    <row r="8" spans="1:17">
      <c r="C8" s="86"/>
      <c r="D8" s="103" t="s">
        <v>95</v>
      </c>
      <c r="E8" s="115" t="s">
        <v>499</v>
      </c>
      <c r="F8" s="115" t="s">
        <v>491</v>
      </c>
      <c r="G8" s="115" t="s">
        <v>498</v>
      </c>
      <c r="H8" s="775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10"/>
      <c r="C10" s="86"/>
      <c r="D10" s="249" t="s">
        <v>96</v>
      </c>
      <c r="E10" s="605" t="s">
        <v>636</v>
      </c>
      <c r="F10" s="656" t="s">
        <v>855</v>
      </c>
      <c r="G10" s="699" t="s">
        <v>859</v>
      </c>
      <c r="H10" s="777" t="s">
        <v>638</v>
      </c>
    </row>
    <row r="11" spans="1:17" ht="21" customHeight="1">
      <c r="A11" s="410"/>
      <c r="C11" s="86"/>
      <c r="D11" s="249" t="s">
        <v>52</v>
      </c>
      <c r="E11" s="636" t="s">
        <v>686</v>
      </c>
      <c r="F11" s="656" t="s">
        <v>856</v>
      </c>
      <c r="G11" s="699" t="s">
        <v>860</v>
      </c>
      <c r="H11" s="778"/>
    </row>
    <row r="12" spans="1:17" ht="21" customHeight="1">
      <c r="A12" s="97"/>
      <c r="C12" s="46"/>
      <c r="D12" s="249" t="s">
        <v>53</v>
      </c>
      <c r="E12" s="605" t="s">
        <v>639</v>
      </c>
      <c r="F12" s="656" t="s">
        <v>858</v>
      </c>
      <c r="G12" s="699" t="s">
        <v>861</v>
      </c>
      <c r="H12" s="778"/>
      <c r="I12" s="315"/>
      <c r="K12" s="34"/>
    </row>
    <row r="13" spans="1:17" ht="21" customHeight="1">
      <c r="A13" s="97"/>
      <c r="C13" s="46"/>
      <c r="D13" s="249" t="s">
        <v>54</v>
      </c>
      <c r="E13" s="605" t="s">
        <v>640</v>
      </c>
      <c r="F13" s="656" t="s">
        <v>857</v>
      </c>
      <c r="G13" s="699" t="s">
        <v>862</v>
      </c>
      <c r="H13" s="778"/>
      <c r="I13" s="315"/>
      <c r="K13" s="34"/>
    </row>
    <row r="14" spans="1:17" ht="18.75" customHeight="1">
      <c r="A14" s="410"/>
      <c r="C14" s="86"/>
      <c r="D14" s="116"/>
      <c r="E14" s="609" t="s">
        <v>330</v>
      </c>
      <c r="F14" s="421"/>
      <c r="G14" s="419"/>
      <c r="H14" s="779"/>
    </row>
    <row r="15" spans="1:17">
      <c r="D15" s="611"/>
      <c r="E15" s="611"/>
      <c r="F15" s="611"/>
      <c r="G15" s="611"/>
      <c r="H15" s="611"/>
    </row>
  </sheetData>
  <sheetProtection algorithmName="SHA-512" hashValue="kT66wW1jgVoZopAM+xcb/FyHnS9UBUQpsIO+GYqcFmspXaSPcLw26xhUEQUML9WlMyE6WmZgbgo41tvoj2vj5A==" saltValue="r9zzHKO6oKxMSZcbDE3KIQ==" spinCount="100000" sheet="1" objects="1" scenarios="1" formatColumns="0" formatRows="0"/>
  <dataConsolidate link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https://portal.eias.ru/Portal/DownloadPage.aspx?type=12&amp;guid=f1072231-2958-4295-80d7-ca38236d8854"/>
    <hyperlink ref="G11" location="'Форма 2.13'!$G$11" tooltip="Кликните по гиперссылке, чтобы перейти по ссылке на обосновывающие документы или отредактировать её" display="http://www.fkpgknipas.ru/"/>
    <hyperlink ref="G12" location="'Форма 2.13'!$G$12" tooltip="Кликните по гиперссылке, чтобы перейти по ссылке на обосновывающие документы или отредактировать её" display="https://portal.eias.ru/Portal/DownloadPage.aspx?type=12&amp;guid=777401b7-5b6a-44fa-a908-6302471d6e66"/>
    <hyperlink ref="G13" location="'Форма 2.13'!$G$13" tooltip="Кликните по гиперссылке, чтобы перейти по ссылке на обосновывающие документы или отредактировать её" display="https://portal.eias.ru/Portal/DownloadPage.aspx?type=12&amp;guid=adb899ee-1ea9-4f9d-bb1f-b816b26ea72a"/>
  </hyperlinks>
  <printOptions horizontalCentered="1" verticalCentered="1"/>
  <pageMargins left="0" right="0" top="0" bottom="0" header="0" footer="0.78740157480314965"/>
  <pageSetup paperSize="9" scale="39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603</vt:i4>
      </vt:variant>
    </vt:vector>
  </HeadingPairs>
  <TitlesOfParts>
    <vt:vector size="615" baseType="lpstr">
      <vt:lpstr>Инструкция</vt:lpstr>
      <vt:lpstr>Титульный</vt:lpstr>
      <vt:lpstr>Территории</vt:lpstr>
      <vt:lpstr>Перечень тарифов</vt:lpstr>
      <vt:lpstr>Форма 1.0.1 | Форма 2.13</vt:lpstr>
      <vt:lpstr>Форма 2.13</vt:lpstr>
      <vt:lpstr>Форма 1.0.1 | Форма 2.14.1</vt:lpstr>
      <vt:lpstr>Форма 2.14.1</vt:lpstr>
      <vt:lpstr>Форма 1.0.1 | Т-пит</vt:lpstr>
      <vt:lpstr>Форма 2.14.2 | Т-пит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Шепелев Сергей Сергеевич</cp:lastModifiedBy>
  <cp:lastPrinted>2021-04-30T07:39:31Z</cp:lastPrinted>
  <dcterms:created xsi:type="dcterms:W3CDTF">2004-05-21T07:18:45Z</dcterms:created>
  <dcterms:modified xsi:type="dcterms:W3CDTF">2021-05-13T10:22:27Z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